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9200" windowHeight="11325" tabRatio="931" firstSheet="1" activeTab="2"/>
  </bookViews>
  <sheets>
    <sheet name="MENU" sheetId="1" r:id="rId1"/>
    <sheet name="REGRAS REGISTO" sheetId="2" r:id="rId2"/>
    <sheet name="I-DADOS GERAIS" sheetId="3" r:id="rId3"/>
    <sheet name="II-DEM RESULTADOS" sheetId="4" r:id="rId4"/>
    <sheet name="Folha1" sheetId="5" r:id="rId5"/>
    <sheet name="III- FINANCIAMENTO" sheetId="6" r:id="rId6"/>
    <sheet name="IV-INVESTIMENTO" sheetId="7" r:id="rId7"/>
    <sheet name="V-MEMÓRIA JUSTIFICATIVA" sheetId="8" r:id="rId8"/>
    <sheet name="dados I" sheetId="9" state="hidden" r:id="rId9"/>
    <sheet name="dados II" sheetId="10" state="hidden" r:id="rId10"/>
    <sheet name="dados III" sheetId="11" state="hidden" r:id="rId11"/>
    <sheet name="dados IV" sheetId="12" state="hidden" r:id="rId12"/>
  </sheets>
  <externalReferences>
    <externalReference r:id="rId15"/>
    <externalReference r:id="rId16"/>
  </externalReferences>
  <definedNames>
    <definedName name="abc">#REF!</definedName>
    <definedName name="anon">#REF!</definedName>
    <definedName name="anon_1">#REF!</definedName>
    <definedName name="anscount" hidden="1">1</definedName>
    <definedName name="_xlnm.Print_Area" localSheetId="2">'I-DADOS GERAIS'!$A$1:$V$122</definedName>
    <definedName name="_xlnm.Print_Area" localSheetId="3">'II-DEM RESULTADOS'!$1:$140</definedName>
    <definedName name="_xlnm.Print_Area" localSheetId="1">'REGRAS REGISTO'!$A$1:$V$69</definedName>
    <definedName name="_xlnm.Print_Area" localSheetId="7">'V-MEMÓRIA JUSTIFICATIVA'!$A$1:$V$58</definedName>
    <definedName name="asdc">#REF!</definedName>
    <definedName name="B_PCIPSS">#REF!</definedName>
    <definedName name="Bu">'[1]INPUT'!$B$10</definedName>
    <definedName name="DC">'[1]INPUT'!$B$8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mo">#REF!</definedName>
    <definedName name="mo_1">#REF!</definedName>
    <definedName name="new_proj">'[2]Novos Projectos'!$A$3:$A$57</definedName>
    <definedName name="Pm">'[1]INPUT'!$B$6</definedName>
    <definedName name="Rd">'[1]INPUT'!$B$4</definedName>
    <definedName name="refa">#REF!</definedName>
    <definedName name="refa_1">#REF!</definedName>
    <definedName name="snc">#REF!</definedName>
    <definedName name="snc_1">#REF!</definedName>
    <definedName name="t">'[1]INPUT'!$B$7</definedName>
    <definedName name="TD">'[1]INPUT'!$B$9</definedName>
    <definedName name="_xlnm.Print_Titles" localSheetId="3">'II-DEM RESULTADOS'!$A:$I</definedName>
    <definedName name="VARa">'[1]INPUT'!$B$12</definedName>
  </definedNames>
  <calcPr fullCalcOnLoad="1"/>
</workbook>
</file>

<file path=xl/sharedStrings.xml><?xml version="1.0" encoding="utf-8"?>
<sst xmlns="http://schemas.openxmlformats.org/spreadsheetml/2006/main" count="1203" uniqueCount="741">
  <si>
    <t>MENU</t>
  </si>
  <si>
    <r>
      <t xml:space="preserve"> </t>
    </r>
    <r>
      <rPr>
        <b/>
        <sz val="9"/>
        <color indexed="18"/>
        <rFont val="Wingdings"/>
        <family val="0"/>
      </rPr>
      <t xml:space="preserve">Ü </t>
    </r>
  </si>
  <si>
    <t>DADOS GERAIS INSTITUIÇÃO</t>
  </si>
  <si>
    <t>TIPO FINANCIAMENTO</t>
  </si>
  <si>
    <t>TIPO INVESTIMENTO</t>
  </si>
  <si>
    <t>REGRAS REGISTO DADOS</t>
  </si>
  <si>
    <t>Deve ler com cuidado as regras de registo antes de iniciar o seu preenchimento.
Apenas deve inserir dados nas células em branco.
A indicação do responsável pela informação é de preenchimento obrigatório.</t>
  </si>
  <si>
    <t>RUBRICA</t>
  </si>
  <si>
    <t>7882-7884/7887</t>
  </si>
  <si>
    <t>6235/6238</t>
  </si>
  <si>
    <t>653/658</t>
  </si>
  <si>
    <t>682/687</t>
  </si>
  <si>
    <t>NISS</t>
  </si>
  <si>
    <t>NIF</t>
  </si>
  <si>
    <t>Acordos de Cooperação</t>
  </si>
  <si>
    <t>Reequilíbrio Financeiro</t>
  </si>
  <si>
    <t>Protocolos</t>
  </si>
  <si>
    <t>Programas</t>
  </si>
  <si>
    <t>ISS, IP</t>
  </si>
  <si>
    <t>IEFP, IP</t>
  </si>
  <si>
    <t xml:space="preserve">Autarquias </t>
  </si>
  <si>
    <t>Ministério da Educação</t>
  </si>
  <si>
    <t>Ministério da Saúde</t>
  </si>
  <si>
    <t>Ministéria da Economia</t>
  </si>
  <si>
    <t>Rede Nacional de Cuidados Continuados Integrados (RNCCI)</t>
  </si>
  <si>
    <t>Outros protocolos</t>
  </si>
  <si>
    <t>FSS</t>
  </si>
  <si>
    <t>Contratos Locais de Desenvolvimento Social (CLDS)</t>
  </si>
  <si>
    <t>Programa de Apoio Integrado a Idosos (PAII)</t>
  </si>
  <si>
    <t>Programa Comunitário de Ajuda Alimentar a Carenciados (PCAAC)</t>
  </si>
  <si>
    <t>Programa de Alargamento da Rede de Equipamentos Sociais (PARES)</t>
  </si>
  <si>
    <t>PIDDAC</t>
  </si>
  <si>
    <t>Medida de Apoio à Segurança dos Equipamentos Sociais (MASES)</t>
  </si>
  <si>
    <t>Programa Conforto Habitacional Para Pessoas Idosas (PCHI)</t>
  </si>
  <si>
    <t>Outros programas</t>
  </si>
  <si>
    <t>Outros</t>
  </si>
  <si>
    <t>Favorável</t>
  </si>
  <si>
    <t>Desfavorável</t>
  </si>
  <si>
    <t>Associação</t>
  </si>
  <si>
    <t>Associação Mutualista</t>
  </si>
  <si>
    <t>Fundação</t>
  </si>
  <si>
    <t>Santa Casa da Misericórdia</t>
  </si>
  <si>
    <t>Casa do Povo</t>
  </si>
  <si>
    <t>Cooperativa</t>
  </si>
  <si>
    <t>Outra</t>
  </si>
  <si>
    <t>6884/6888</t>
  </si>
  <si>
    <t>ATENÇÃO!</t>
  </si>
  <si>
    <t>TIPO</t>
  </si>
  <si>
    <t>DESIGNAÇÃO</t>
  </si>
  <si>
    <t>MORADA DA SEDE</t>
  </si>
  <si>
    <t>VERSÃO</t>
  </si>
  <si>
    <t>Inicial</t>
  </si>
  <si>
    <t>TELEFONE</t>
  </si>
  <si>
    <t>FAX</t>
  </si>
  <si>
    <t>E-MAIL</t>
  </si>
  <si>
    <t>1º Retificativo</t>
  </si>
  <si>
    <t>3º Retificativo</t>
  </si>
  <si>
    <t>4º Retificativo</t>
  </si>
  <si>
    <t>CARGO</t>
  </si>
  <si>
    <t>Tesoureiro</t>
  </si>
  <si>
    <t>PARECER CONSELHO FISCAL</t>
  </si>
  <si>
    <t>Com reservas</t>
  </si>
  <si>
    <t>DATA</t>
  </si>
  <si>
    <t>DECISÃO</t>
  </si>
  <si>
    <t>N.º GLOBAL RESPOSTAS SOCIAIS /ESTABELECIMENTO COMPARTICIPADAS</t>
  </si>
  <si>
    <t>N.º GLOBAL RESPOSTAS SOCIAIS /ESTABELECIMENTO NÃO COMPARTICIPADAS</t>
  </si>
  <si>
    <t>REMUNERADOS</t>
  </si>
  <si>
    <t>PRINCIPAIS RESPOSTAS SOCIAIS /ESTABELECIMENTO COMPARTICIPADAS</t>
  </si>
  <si>
    <t>NOME</t>
  </si>
  <si>
    <t>N.º MEMBRO OTOC</t>
  </si>
  <si>
    <t>DECLARAÇÃO</t>
  </si>
  <si>
    <t>Respostas sociais (xxxx)</t>
  </si>
  <si>
    <t>1101-Ama</t>
  </si>
  <si>
    <t>1102-Ama (Cresce Familiar)</t>
  </si>
  <si>
    <t>1103-Cresce</t>
  </si>
  <si>
    <t>1104-Estabelecimento de Educação Pré-Escolar</t>
  </si>
  <si>
    <t>1105-Centro de Atividades de Tempos Livres</t>
  </si>
  <si>
    <t>1201-Intervenção Precoce</t>
  </si>
  <si>
    <t>1202-Lar de Apoio</t>
  </si>
  <si>
    <t>1203-Transporte de Pessoas com Deficiência</t>
  </si>
  <si>
    <t>1301-Centro de Apoio Familiar e Aconselhamento Parental</t>
  </si>
  <si>
    <t>1302-Equipa de Rua de Apoio a Crianças e Jovens</t>
  </si>
  <si>
    <t>1303-Acolhimento Familiar para Crianças e Jovens</t>
  </si>
  <si>
    <t>1305-Lar de Infância e Juventude</t>
  </si>
  <si>
    <t>1306-Apartamento de Autonomização</t>
  </si>
  <si>
    <t>2101-Serviço de Apoio Domiciliário</t>
  </si>
  <si>
    <t>2102-Centro de Convívio</t>
  </si>
  <si>
    <t>2103-Centro de Dia</t>
  </si>
  <si>
    <t>2104-Centro de Noite</t>
  </si>
  <si>
    <t>2107-Lar de Idosos</t>
  </si>
  <si>
    <t>2202-Serviço de Apoio Domiciliário</t>
  </si>
  <si>
    <t>2203-Centro de Atividades Ocupacionais</t>
  </si>
  <si>
    <t>2204-Acolhimento Familiar para Pessoas Adultas com Deficiência</t>
  </si>
  <si>
    <t>2205-Lar Residencial</t>
  </si>
  <si>
    <t>2206-Transporte de Pessoas com Deficiência</t>
  </si>
  <si>
    <t>2301-Serviço de Apoio Domiciliário</t>
  </si>
  <si>
    <t>2302-Apoio Domiciliário Integrado</t>
  </si>
  <si>
    <t>2303-Unidade de Apoio Integrado</t>
  </si>
  <si>
    <t>2401-Foro Sócio ocupacional</t>
  </si>
  <si>
    <t>2402-Unidade de Vida Protegida</t>
  </si>
  <si>
    <t>2403-Unidade de Vida Autónoma</t>
  </si>
  <si>
    <t>2404-Unidade de Vida Apoiada</t>
  </si>
  <si>
    <t>2501-Equipa de Rua para Pessoas Sem-Abrigo</t>
  </si>
  <si>
    <t>2502-Atelier Ocupacional</t>
  </si>
  <si>
    <t>3101-Atendimento/Acompanhamento Social</t>
  </si>
  <si>
    <t>3102-Grupo de Autoajuda</t>
  </si>
  <si>
    <t>3103-Centro Comunitário</t>
  </si>
  <si>
    <t>3104-Centro de Férias e Lazer</t>
  </si>
  <si>
    <t>3105-Refeitório/Cantina Social</t>
  </si>
  <si>
    <t>3106-Centro de Apoio à Vida</t>
  </si>
  <si>
    <t>3107-Comunidade de Inserção</t>
  </si>
  <si>
    <t>3108-Centro de Alojamento Temporário</t>
  </si>
  <si>
    <t>3109-Ajuda Alimentar</t>
  </si>
  <si>
    <t>3201-Centro de Atendimento/Acompanhamento Psicossocial</t>
  </si>
  <si>
    <t>3202-Serviço de Apoio Domiciliário</t>
  </si>
  <si>
    <t>3203-Residência para Pessoas com VIH/SIDA</t>
  </si>
  <si>
    <t>3301-Equipa de Intervenção Direta</t>
  </si>
  <si>
    <t>3302-Apartamento de Reinserção Social</t>
  </si>
  <si>
    <t>3401-Centro de Atendimento</t>
  </si>
  <si>
    <t>3402-Casa de Abrigo</t>
  </si>
  <si>
    <t>4101-Apoio Domiciliário para Guarda de Crianças</t>
  </si>
  <si>
    <t>4102-Apoio em Regime Ambulatório</t>
  </si>
  <si>
    <t>4103-Imprensa Braille</t>
  </si>
  <si>
    <t>4104-Escola de Cães-guia</t>
  </si>
  <si>
    <t>N.º MÉDIO RECURSOS HUMANOS (FTE)</t>
  </si>
  <si>
    <t>N.º MÉDIO VOLUNTÁRIOS (FTE)</t>
  </si>
  <si>
    <t>PRINCIPAIS RESPOSTAS SOCIAIS /ESTABELECIMENTO NÃO COMPARTICIPADAS</t>
  </si>
  <si>
    <t>TIPO RESPOSTA SOCIAL</t>
  </si>
  <si>
    <t>TIPO ATIVIDADE</t>
  </si>
  <si>
    <t>ATIVIDADES / PROTOCOLOS</t>
  </si>
  <si>
    <t>N.º GLOBAL ATIVIDADES/PROTOCOLOS</t>
  </si>
  <si>
    <t>IDENTIFICAÇÃO IPSS</t>
  </si>
  <si>
    <t>DADOS ORÇAMENTO</t>
  </si>
  <si>
    <t>DADOS ATIVIDADE</t>
  </si>
  <si>
    <t>IDENTIFICAÇÃO TOC</t>
  </si>
  <si>
    <t>RESPONSABILIDADE DADOS DECLARADOS</t>
  </si>
  <si>
    <t>CONTA</t>
  </si>
  <si>
    <t>TOTAL</t>
  </si>
  <si>
    <t>RENDIMENTOS</t>
  </si>
  <si>
    <t>VENDAS</t>
  </si>
  <si>
    <t>PRESTAÇÕES SERVIÇOS</t>
  </si>
  <si>
    <t>SUBSÍDIOS, DOAÇÕES E LEGADOS À EXPLORAÇÃO</t>
  </si>
  <si>
    <t>REVERSÕES</t>
  </si>
  <si>
    <t>GANHOS POR AUMENTOS DE JUSTO VALOR</t>
  </si>
  <si>
    <t>OUTROS RENDIMENTOS E GANHOS</t>
  </si>
  <si>
    <t>JUROS, DIVIDENDOS E OUTROS RENDIMENTOS SIMILARES</t>
  </si>
  <si>
    <t>GASTOS</t>
  </si>
  <si>
    <t>CUSTO MERCADORIAS E MATÉRIAS CONSUMIDAS</t>
  </si>
  <si>
    <t>FORNECIMENTOS E SERVIÇOS EXTERNOS</t>
  </si>
  <si>
    <t>GASTOS DE DEPRECIAÇÃO E AMORTIZAÇÃO</t>
  </si>
  <si>
    <t>PERDAS POR IMPARIDADE</t>
  </si>
  <si>
    <t>PERDAS POR REDUÇÃO DE JUSTO VALOR</t>
  </si>
  <si>
    <t>OUTROS GASTOS E PERDAS</t>
  </si>
  <si>
    <t>GASTOS E PERDAS DE FINANCIAMENTO</t>
  </si>
  <si>
    <t>RESULTADOS ANTES IMPOSTOS</t>
  </si>
  <si>
    <t>IMPOSTO RENDIMENTO EXERCÍCIO</t>
  </si>
  <si>
    <t>RESULTADO LÍQUIDO</t>
  </si>
  <si>
    <t>PROGRAMAS</t>
  </si>
  <si>
    <t>PROTOCOLOS</t>
  </si>
  <si>
    <t>OUTROS</t>
  </si>
  <si>
    <t>OUTRAS ENTIDADES PÚBLICAS</t>
  </si>
  <si>
    <t>OUTROS SERVIÇOS</t>
  </si>
  <si>
    <t>SUBSÍDIOS ESTADO E OUTROS ENTES PÚBLICOS</t>
  </si>
  <si>
    <t>SUBSÍDIOS DE OUTRAS ENTIDADES</t>
  </si>
  <si>
    <t>DOAÇÕES E HERANÇAS</t>
  </si>
  <si>
    <t>LEGADOS</t>
  </si>
  <si>
    <t>DE DEPRECIAÇÕES E AMORTIZAÇÕES</t>
  </si>
  <si>
    <t>DE PERDAS POR IMPARIDADE</t>
  </si>
  <si>
    <t>DE PROVISÕES</t>
  </si>
  <si>
    <t>DE PROVISÕES ESPECÍFICAS</t>
  </si>
  <si>
    <t>QUOTAS UTILIZADORES (MATRÍCULAS/MENSALIDADES)</t>
  </si>
  <si>
    <t>RENDIMENTOS SUPLEMENTARES</t>
  </si>
  <si>
    <t>RENDIMENTOS E GANHOS EM ATIVOS</t>
  </si>
  <si>
    <t>OUTROS NÃO ESPECIFICADOS</t>
  </si>
  <si>
    <t>IMPUTAÇÃO DE SUBSÍDIOS DE INVESTIMENTO</t>
  </si>
  <si>
    <t>CORREÇÕES DE PERÍODOS ANTERIORES</t>
  </si>
  <si>
    <t>SUBCONTRATOS</t>
  </si>
  <si>
    <t>SERVIÇOS ESPECIALIZADOS</t>
  </si>
  <si>
    <t>TRABALHOS ESPECIALIZADOS</t>
  </si>
  <si>
    <t>PUBLICIDADE E PROPAGANDA</t>
  </si>
  <si>
    <t>VIGILÂNCIA E SEGURANÇA</t>
  </si>
  <si>
    <t>HONORÁRIOS</t>
  </si>
  <si>
    <t>COMISSÕES</t>
  </si>
  <si>
    <t>CONSERVAÇÃO E REPARAÇÃO</t>
  </si>
  <si>
    <t>MATERIAIS</t>
  </si>
  <si>
    <t>FERRAMENTAS E UTENSÍLIOS DE DESGATE RÁPIDO</t>
  </si>
  <si>
    <t>LIVROS E DOCUMENTAÇÃO TÉCNICA</t>
  </si>
  <si>
    <t>MATERIAL DE ESCRITÓRIO</t>
  </si>
  <si>
    <t>ARTIGOS PARA OFERTA</t>
  </si>
  <si>
    <t>ENERGIA E FLUIDOS</t>
  </si>
  <si>
    <t>ELETRICIDADE</t>
  </si>
  <si>
    <t>ÁGUA</t>
  </si>
  <si>
    <t>DESLOCAÇÕES, ESTADAS E TRANSPORTES</t>
  </si>
  <si>
    <t>DESLOCAÇÕES E ESTADAS</t>
  </si>
  <si>
    <t>TRANSPORTES DE PESSOAL</t>
  </si>
  <si>
    <t>TRANSPORTES DE MERCADORIAS</t>
  </si>
  <si>
    <t>SERVIÇOS DIVERSOS</t>
  </si>
  <si>
    <t>RENDAS E ALUGUERES</t>
  </si>
  <si>
    <t>COMUNICAÇÃO</t>
  </si>
  <si>
    <t>SEGUROS</t>
  </si>
  <si>
    <t>ROYALTIES</t>
  </si>
  <si>
    <t>CONTENCIOSO E NOTARIADO</t>
  </si>
  <si>
    <t>DESPESAS DE REPRESENTAÇÃO</t>
  </si>
  <si>
    <t>LIMPEZA, HIGIENE E CONFORTO</t>
  </si>
  <si>
    <t>REMUNERAÇÕES DOS ÓRGÃOS SOCIAIS</t>
  </si>
  <si>
    <t>REMUNERAÇÕES CERTAS</t>
  </si>
  <si>
    <t>REMUNERAÇÕES ADICIONAIS</t>
  </si>
  <si>
    <t>REMUNERAÇÕES DO PESSOAL</t>
  </si>
  <si>
    <t>ÓRGÃOS SOCIAIS</t>
  </si>
  <si>
    <t>PESSOAL</t>
  </si>
  <si>
    <t>INDEMNIZAÇÕES</t>
  </si>
  <si>
    <t>ENCARGOS SOBRE REMUNERAÇÕES</t>
  </si>
  <si>
    <t>SEGUROS ACIDENTES TRABALHO E DOENÇAS PROFISSIONAIS</t>
  </si>
  <si>
    <t>OUTROS GASTOS COM O PESSOAL</t>
  </si>
  <si>
    <t>PROPRIEDADES DE INVESTIMENTO</t>
  </si>
  <si>
    <t>ATIVOS FIXOS TANGÍVEIS</t>
  </si>
  <si>
    <t>ATIVOS INTANGÍVEIS</t>
  </si>
  <si>
    <t>DE DÍVIDAS A RECEBER</t>
  </si>
  <si>
    <t>DE INVENTÁRIOS</t>
  </si>
  <si>
    <t>PERDAS EM OUTROS ATIVOS</t>
  </si>
  <si>
    <t>IMPOSTOS</t>
  </si>
  <si>
    <t>OUTROS GASTOS E PERDAS EM ATIVOS</t>
  </si>
  <si>
    <t>DONATIVOS</t>
  </si>
  <si>
    <t>QUOTIZAÇÕES</t>
  </si>
  <si>
    <t>CLASSE 7</t>
  </si>
  <si>
    <t>DEMONSTRAÇÃO RESULTADOS PREVISIONAIS</t>
  </si>
  <si>
    <t>CLASSE 6</t>
  </si>
  <si>
    <t>RESULTADOS</t>
  </si>
  <si>
    <t>CLASSE 8</t>
  </si>
  <si>
    <t>TOTAL RENDIMENTOS</t>
  </si>
  <si>
    <t>TOTAL GASTOS</t>
  </si>
  <si>
    <t>IGFSS</t>
  </si>
  <si>
    <t>75 - EXPLORAÇÃO</t>
  </si>
  <si>
    <t>REGISTO CONTABILÍSTICO</t>
  </si>
  <si>
    <t>FLUXO FINANCEIRO</t>
  </si>
  <si>
    <t>1304-Centro de Acolhimento Temporário</t>
  </si>
  <si>
    <t>2105-Acolhimento Familiar para Pessoas Idosas</t>
  </si>
  <si>
    <t>2106-Residência</t>
  </si>
  <si>
    <t>2201-Centro de Atendimento/Acompanhamento e Animação para Pessoas com Deficiência</t>
  </si>
  <si>
    <t>ENTIDADES FINANCIADORAS</t>
  </si>
  <si>
    <t>Outros acordos</t>
  </si>
  <si>
    <t>Fundos</t>
  </si>
  <si>
    <t>RUBRICA FINANCIAMENTO</t>
  </si>
  <si>
    <t>ACORDOS DE COOPERAÇÃO</t>
  </si>
  <si>
    <t>FUNDOS</t>
  </si>
  <si>
    <t>FINANCIAMENTO PÚBLICO - COMPONENTE EXPLORAÇÃO</t>
  </si>
  <si>
    <t>FINANCIAMENTO PÚBLICO - COMPONENTE INVESTIMENTO</t>
  </si>
  <si>
    <t>ISS</t>
  </si>
  <si>
    <t>Rendimento Social de Inserção (RSI)</t>
  </si>
  <si>
    <t>Programa Integrado de Educação e Formação (PIEF)</t>
  </si>
  <si>
    <t>Programa de Apoio ao Investimentos a Respostas Sociais (POPH)</t>
  </si>
  <si>
    <t>Compensação Sócio-económica</t>
  </si>
  <si>
    <t>Outras Entidades Públicas</t>
  </si>
  <si>
    <t>2201-Centro At./Acomp.Animação Pessoas com Deficiência</t>
  </si>
  <si>
    <t>FINANCIAMENTO PRIVADO</t>
  </si>
  <si>
    <t>59 - INVESTIMENTO</t>
  </si>
  <si>
    <t>FONTES DE FINANCIAMENTO</t>
  </si>
  <si>
    <t>Prog. Comunitário de Ajuda Alimentar a Carenciados (PCAAC)</t>
  </si>
  <si>
    <t>Prog. de Apoio ao Investimentos a Respostas Sociais (POPH)</t>
  </si>
  <si>
    <t>Sensibilizar, Envolver, Renovar, Esperança, Mais (SERE +)</t>
  </si>
  <si>
    <t>Programa de Idosos em Lar (PILAR)</t>
  </si>
  <si>
    <t>Programa de Emergência Social/Cantinas Sociais (PES)</t>
  </si>
  <si>
    <t>Programa de apoio à 1ª Infância (PAPI)</t>
  </si>
  <si>
    <t>INVESTIMENTO MÉDIO E LONGO PRAZO</t>
  </si>
  <si>
    <t>Propriedades de Investimento</t>
  </si>
  <si>
    <t>Investimentos Financeiros</t>
  </si>
  <si>
    <t>Outros ativos Financeiros (não correntes detidos para venda)</t>
  </si>
  <si>
    <t>TOTAL INVESTIMENTO - MLP</t>
  </si>
  <si>
    <t>INVESTIMENTOS EM CURSO</t>
  </si>
  <si>
    <t>TOTAL INVESTIMENTO EM CURSO</t>
  </si>
  <si>
    <t>INVESTIMENTOS - CP</t>
  </si>
  <si>
    <t>Outros ativos Financeiros</t>
  </si>
  <si>
    <t>Outros passivos Financeiros</t>
  </si>
  <si>
    <t>TOTAL INVESTIMENTO - CP</t>
  </si>
  <si>
    <t>Presidente</t>
  </si>
  <si>
    <t>Vogal</t>
  </si>
  <si>
    <t>Secretário</t>
  </si>
  <si>
    <t>Outro</t>
  </si>
  <si>
    <t>2º Retificativo</t>
  </si>
  <si>
    <t>MEMBROS PRESENTES NA REUNIÃO</t>
  </si>
  <si>
    <t>DATA ATA</t>
  </si>
  <si>
    <t>722/728</t>
  </si>
  <si>
    <t>VARIAÇÃO NOS INVENTÁRIOS DA PRODUÇÃO</t>
  </si>
  <si>
    <t>TRABALHOS PARA A PRÓPRIA ENTIDADE</t>
  </si>
  <si>
    <t>PROVISÕES DO PERÍODO</t>
  </si>
  <si>
    <t>GASTOS DE AÇÃO SOCIAL</t>
  </si>
  <si>
    <t>CUSTOS C/ APOIOS FIN. CONCEDIDOS A ASS. OU UTENTES</t>
  </si>
  <si>
    <t>VALOR</t>
  </si>
  <si>
    <t>MEMÓRIA JUSTIFICATIVA</t>
  </si>
  <si>
    <t>#</t>
  </si>
  <si>
    <t>ANO ECONÓMICO</t>
  </si>
  <si>
    <t>CARGOS_MEMBROS_ATA_1</t>
  </si>
  <si>
    <t>NIF/NIPC</t>
  </si>
  <si>
    <t>CARGOS_MEMBROS_ATA_2</t>
  </si>
  <si>
    <t>CARGOS_MEMBROS_ATA_3</t>
  </si>
  <si>
    <t>CARGOS_MEMBROS_ATA_4</t>
  </si>
  <si>
    <t>CARGOS_MEMBROS_ATA_5</t>
  </si>
  <si>
    <t>NIF_MEMBROS_ATA_1</t>
  </si>
  <si>
    <t>NIF_MEMBROS_ATA_2</t>
  </si>
  <si>
    <t>NIF_MEMBROS_ATA_3</t>
  </si>
  <si>
    <t>NIF_MEMBROS_ATA_4</t>
  </si>
  <si>
    <t>NIF_MEMBROS_ATA_5</t>
  </si>
  <si>
    <t>DATA_PARECER_CONSELHO_FISCAL</t>
  </si>
  <si>
    <t>DECISÃO_PARECER_CONSELHO_FISCAL</t>
  </si>
  <si>
    <t>CARGOS_MEMBROS_CF_1</t>
  </si>
  <si>
    <t>CARGOS_MEMBROS_CF_2</t>
  </si>
  <si>
    <t>CARGOS_MEMBROS_CF_3</t>
  </si>
  <si>
    <t>CARGOS_MEMBROS_CF_4</t>
  </si>
  <si>
    <t>CARGOS_MEMBROS_CF_5</t>
  </si>
  <si>
    <t>NIF_MEMBROS_CF_1</t>
  </si>
  <si>
    <t>NIF_MEMBROS_CF_2</t>
  </si>
  <si>
    <t>NIF_MEMBROS_CF_3</t>
  </si>
  <si>
    <t>NIF_MEMBROS_CF_4</t>
  </si>
  <si>
    <t>NIF_MEMBROS_CF_5</t>
  </si>
  <si>
    <t>RS_COMPARTICIPADAS</t>
  </si>
  <si>
    <t>RS_NÃOCOMPARTICIPADAS</t>
  </si>
  <si>
    <t>ATIVIDADES</t>
  </si>
  <si>
    <t>OS_NÃO REMUNERADOS</t>
  </si>
  <si>
    <t>OS_REMUNERADOS</t>
  </si>
  <si>
    <t>N.º MÉDIO UTENTES_1</t>
  </si>
  <si>
    <t>VALOR UNITÁRIO COMPARTICIPAÇÃO_1</t>
  </si>
  <si>
    <t>VALOR MÉDIO UNITÁRIO FAMÍLIAS_1</t>
  </si>
  <si>
    <t>RECEITA_1</t>
  </si>
  <si>
    <t>N.º MÉDIO RECURSOS HUMANOS (FTE)_1</t>
  </si>
  <si>
    <t>N.º MÉDIO VOLUNTÁRIOS (FTE)_1</t>
  </si>
  <si>
    <t>N.º MÉDIO UTENTES_2</t>
  </si>
  <si>
    <t>VALOR UNITÁRIO COMPARTICIPAÇÃO_2</t>
  </si>
  <si>
    <t>VALOR MÉDIO UNITÁRIO FAMÍLIAS_2</t>
  </si>
  <si>
    <t>RECEITA_2</t>
  </si>
  <si>
    <t>N.º MÉDIO RECURSOS HUMANOS (FTE)_2</t>
  </si>
  <si>
    <t>N.º MÉDIO VOLUNTÁRIOS (FTE)_2</t>
  </si>
  <si>
    <t>N.º MÉDIO UTENTES_3</t>
  </si>
  <si>
    <t>VALOR UNITÁRIO COMPARTICIPAÇÃO_3</t>
  </si>
  <si>
    <t>VALOR MÉDIO UNITÁRIO FAMÍLIAS_3</t>
  </si>
  <si>
    <t>RECEITA_3</t>
  </si>
  <si>
    <t>N.º MÉDIO RECURSOS HUMANOS (FTE)_3</t>
  </si>
  <si>
    <t>N.º MÉDIO VOLUNTÁRIOS (FTE)_3</t>
  </si>
  <si>
    <t>N.º MÉDIO UTENTES_4</t>
  </si>
  <si>
    <t>VALOR UNITÁRIO COMPARTICIPAÇÃO_4</t>
  </si>
  <si>
    <t>VALOR MÉDIO UNITÁRIO FAMÍLIAS_4</t>
  </si>
  <si>
    <t>RECEITA_4</t>
  </si>
  <si>
    <t>N.º MÉDIO RECURSOS HUMANOS (FTE)_4</t>
  </si>
  <si>
    <t>N.º MÉDIO VOLUNTÁRIOS (FTE)_4</t>
  </si>
  <si>
    <t>N.º MÉDIO UTENTES_5</t>
  </si>
  <si>
    <t>VALOR UNITÁRIO COMPARTICIPAÇÃO_5</t>
  </si>
  <si>
    <t>VALOR MÉDIO UNITÁRIO FAMÍLIAS_5</t>
  </si>
  <si>
    <t>RECEITA_5</t>
  </si>
  <si>
    <t>N.º MÉDIO RECURSOS HUMANOS (FTE)_5</t>
  </si>
  <si>
    <t>N.º MÉDIO VOLUNTÁRIOS (FTE)_5</t>
  </si>
  <si>
    <t>N.º MÉDIO UTENTES_6</t>
  </si>
  <si>
    <t>VALOR UNITÁRIO COMPARTICIPAÇÃO_6</t>
  </si>
  <si>
    <t>VALOR MÉDIO UNITÁRIO FAMÍLIAS_6</t>
  </si>
  <si>
    <t>RECEITA_6</t>
  </si>
  <si>
    <t>N.º MÉDIO RECURSOS HUMANOS (FTE)_6</t>
  </si>
  <si>
    <t>N.º MÉDIO VOLUNTÁRIOS (FTE)_6</t>
  </si>
  <si>
    <t>N.º MÉDIO UTENTES_7</t>
  </si>
  <si>
    <t>VALOR UNITÁRIO COMPARTICIPAÇÃO_7</t>
  </si>
  <si>
    <t>VALOR MÉDIO UNITÁRIO FAMÍLIAS_7</t>
  </si>
  <si>
    <t>RECEITA_7</t>
  </si>
  <si>
    <t>N.º MÉDIO RECURSOS HUMANOS (FTE)_7</t>
  </si>
  <si>
    <t>N.º MÉDIO VOLUNTÁRIOS (FTE)_7</t>
  </si>
  <si>
    <t>N.º MÉDIO UTENTES_8</t>
  </si>
  <si>
    <t>VALOR UNITÁRIO COMPARTICIPAÇÃO_8</t>
  </si>
  <si>
    <t>VALOR MÉDIO UNITÁRIO FAMÍLIAS_8</t>
  </si>
  <si>
    <t>RECEITA_8</t>
  </si>
  <si>
    <t>N.º MÉDIO RECURSOS HUMANOS (FTE)_8</t>
  </si>
  <si>
    <t>N.º MÉDIO VOLUNTÁRIOS (FTE)_8</t>
  </si>
  <si>
    <t>N.º MÉDIO UTENTES_9</t>
  </si>
  <si>
    <t>VALOR UNITÁRIO COMPARTICIPAÇÃO_9</t>
  </si>
  <si>
    <t>VALOR MÉDIO UNITÁRIO FAMÍLIAS_9</t>
  </si>
  <si>
    <t>RECEITA_9</t>
  </si>
  <si>
    <t>N.º MÉDIO RECURSOS HUMANOS (FTE)_9</t>
  </si>
  <si>
    <t>N.º MÉDIO VOLUNTÁRIOS (FTE)_9</t>
  </si>
  <si>
    <t>N.º MÉDIO UTENTES_10</t>
  </si>
  <si>
    <t>VALOR UNITÁRIO COMPARTICIPAÇÃO_10</t>
  </si>
  <si>
    <t>VALOR MÉDIO UNITÁRIO FAMÍLIAS_10</t>
  </si>
  <si>
    <t>RECEITA_10</t>
  </si>
  <si>
    <t>N.º MÉDIO RECURSOS HUMANOS (FTE)_10</t>
  </si>
  <si>
    <t>N.º MÉDIO VOLUNTÁRIOS (FTE)_10</t>
  </si>
  <si>
    <t>N.º MÉDIO UTENTES_11</t>
  </si>
  <si>
    <t>VALOR UNITÁRIO COMPARTICIPAÇÃO_11</t>
  </si>
  <si>
    <t>VALOR MÉDIO UNITÁRIO FAMÍLIAS_11</t>
  </si>
  <si>
    <t>RECEITA_11</t>
  </si>
  <si>
    <t>N.º MÉDIO RECURSOS HUMANOS (FTE)_11</t>
  </si>
  <si>
    <t>N.º MÉDIO VOLUNTÁRIOS (FTE)_11</t>
  </si>
  <si>
    <t>N.º MÉDIO UTENTES_12</t>
  </si>
  <si>
    <t>VALOR UNITÁRIO COMPARTICIPAÇÃO_12</t>
  </si>
  <si>
    <t>VALOR MÉDIO UNITÁRIO FAMÍLIAS_12</t>
  </si>
  <si>
    <t>RECEITA_12</t>
  </si>
  <si>
    <t>N.º MÉDIO RECURSOS HUMANOS (FTE)_12</t>
  </si>
  <si>
    <t>N.º MÉDIO VOLUNTÁRIOS (FTE)_12</t>
  </si>
  <si>
    <t>N.º MÉDIO UTENTES_13</t>
  </si>
  <si>
    <t>VALOR UNITÁRIO COMPARTICIPAÇÃO_13</t>
  </si>
  <si>
    <t>VALOR MÉDIO UNITÁRIO FAMÍLIAS_13</t>
  </si>
  <si>
    <t>RECEITA_13</t>
  </si>
  <si>
    <t>N.º MÉDIO RECURSOS HUMANOS (FTE)_13</t>
  </si>
  <si>
    <t>N.º MÉDIO VOLUNTÁRIOS (FTE)_13</t>
  </si>
  <si>
    <t>N.º MÉDIO UTENTES_14</t>
  </si>
  <si>
    <t>VALOR UNITÁRIO COMPARTICIPAÇÃO_14</t>
  </si>
  <si>
    <t>VALOR MÉDIO UNITÁRIO FAMÍLIAS_14</t>
  </si>
  <si>
    <t>RECEITA_14</t>
  </si>
  <si>
    <t>N.º MÉDIO RECURSOS HUMANOS (FTE)_14</t>
  </si>
  <si>
    <t>N.º MÉDIO VOLUNTÁRIOS (FTE)_14</t>
  </si>
  <si>
    <t>N.º MÉDIO UTENTES_15</t>
  </si>
  <si>
    <t>VALOR UNITÁRIO COMPARTICIPAÇÃO_15</t>
  </si>
  <si>
    <t>VALOR MÉDIO UNITÁRIO FAMÍLIAS_15</t>
  </si>
  <si>
    <t>RECEITA_15</t>
  </si>
  <si>
    <t>N.º MÉDIO RECURSOS HUMANOS (FTE)_15</t>
  </si>
  <si>
    <t>N.º MÉDIO VOLUNTÁRIOS (FTE)_15</t>
  </si>
  <si>
    <t>N.º MÉDIO UTENTES_16</t>
  </si>
  <si>
    <t>VALOR UNITÁRIO COMPARTICIPAÇÃO_16</t>
  </si>
  <si>
    <t>VALOR MÉDIO UNITÁRIO FAMÍLIAS_16</t>
  </si>
  <si>
    <t>RECEITA_16</t>
  </si>
  <si>
    <t>N.º MÉDIO RECURSOS HUMANOS (FTE)_16</t>
  </si>
  <si>
    <t>N.º MÉDIO VOLUNTÁRIOS (FTE)_16</t>
  </si>
  <si>
    <t>N.º MÉDIO UTENTES_17</t>
  </si>
  <si>
    <t>VALOR UNITÁRIO COMPARTICIPAÇÃO_17</t>
  </si>
  <si>
    <t>VALOR MÉDIO UNITÁRIO FAMÍLIAS_17</t>
  </si>
  <si>
    <t>RECEITA_17</t>
  </si>
  <si>
    <t>N.º MÉDIO RECURSOS HUMANOS (FTE)_17</t>
  </si>
  <si>
    <t>N.º MÉDIO VOLUNTÁRIOS (FTE)_17</t>
  </si>
  <si>
    <t>N.º MÉDIO UTENTES_18</t>
  </si>
  <si>
    <t>VALOR UNITÁRIO COMPARTICIPAÇÃO_18</t>
  </si>
  <si>
    <t>VALOR MÉDIO UNITÁRIO FAMÍLIAS_18</t>
  </si>
  <si>
    <t>RECEITA_18</t>
  </si>
  <si>
    <t>N.º MÉDIO RECURSOS HUMANOS (FTE)_18</t>
  </si>
  <si>
    <t>N.º MÉDIO VOLUNTÁRIOS (FTE)_18</t>
  </si>
  <si>
    <t>NIF_TOC</t>
  </si>
  <si>
    <t>NIF_RESPONSÁVEL</t>
  </si>
  <si>
    <t>CARGOS_MEMBROS_ATA_6</t>
  </si>
  <si>
    <t>NIF_MEMBROS_ATA_6</t>
  </si>
  <si>
    <t>CARGOS_MEMBROS_CF_6</t>
  </si>
  <si>
    <t>NIF_MEMBROS_CF_6</t>
  </si>
  <si>
    <t>TIPO_RS_1</t>
  </si>
  <si>
    <t>TIPO_RS_2</t>
  </si>
  <si>
    <t>TIPO_RS_3</t>
  </si>
  <si>
    <t>TIPO_RS_4</t>
  </si>
  <si>
    <t>TIPO_RS_5</t>
  </si>
  <si>
    <t>TIPO_RS_6</t>
  </si>
  <si>
    <t>TIPO_RS_7</t>
  </si>
  <si>
    <t>TIPO_RS_8</t>
  </si>
  <si>
    <t>TIPO_RS_9</t>
  </si>
  <si>
    <t>TIPO_RS_10</t>
  </si>
  <si>
    <t>TIPO_RS_11</t>
  </si>
  <si>
    <t>TIPO_RS_12</t>
  </si>
  <si>
    <t>TIPO_RS_13</t>
  </si>
  <si>
    <t>TIPO_RS_14</t>
  </si>
  <si>
    <t>TIPO_RS_15</t>
  </si>
  <si>
    <t>TIPO_RS_16</t>
  </si>
  <si>
    <t>TIPO_RS_17</t>
  </si>
  <si>
    <t>TIPO_RS_18</t>
  </si>
  <si>
    <t>Outros fundos</t>
  </si>
  <si>
    <t>TELEM</t>
  </si>
  <si>
    <t>Declaro que a informação correspondente ao orçamento previsional corresponde à verdade, não tendo sido omitidos dados relevantes para a sua apreciação, assumindo a responsabilidade pelos elementos declarados, erros e omissões.</t>
  </si>
  <si>
    <t>DESCRIÇÃO</t>
  </si>
  <si>
    <t>RS_COMP_1</t>
  </si>
  <si>
    <t>RS_COMP_2</t>
  </si>
  <si>
    <t>RS_COMP_3</t>
  </si>
  <si>
    <t>RS_COMP_4</t>
  </si>
  <si>
    <t>RS_COMP_5</t>
  </si>
  <si>
    <t>RS_COMP_6</t>
  </si>
  <si>
    <t>RS_NÃOCOMP_1</t>
  </si>
  <si>
    <t>RS_NÃOCOMP_2</t>
  </si>
  <si>
    <t>RS_NÃOCOMP_3</t>
  </si>
  <si>
    <t>RS_NÃOCOMP_4</t>
  </si>
  <si>
    <t>RS_NÃOCOMP_5</t>
  </si>
  <si>
    <t>RS_NÃOCOMP_6</t>
  </si>
  <si>
    <t>A_1</t>
  </si>
  <si>
    <t>A_2</t>
  </si>
  <si>
    <t>A_3</t>
  </si>
  <si>
    <t>A_4</t>
  </si>
  <si>
    <t>A_5</t>
  </si>
  <si>
    <t>A_6</t>
  </si>
  <si>
    <t>OUTRAS</t>
  </si>
  <si>
    <t>ISS_AC_1101</t>
  </si>
  <si>
    <t>ISS_AC_1102</t>
  </si>
  <si>
    <t>ISS_AC_1103</t>
  </si>
  <si>
    <t>ISS_AC_1104</t>
  </si>
  <si>
    <t>ISS_AC_1105</t>
  </si>
  <si>
    <t>ISS_AC_1201</t>
  </si>
  <si>
    <t>ISS_AC_1202</t>
  </si>
  <si>
    <t>ISS_AC_1203</t>
  </si>
  <si>
    <t>ISS_AC_1301</t>
  </si>
  <si>
    <t>ISS_AC_1302</t>
  </si>
  <si>
    <t>ISS_AC_1303</t>
  </si>
  <si>
    <t>ISS_AC_1304</t>
  </si>
  <si>
    <t>ISS_AC_1305</t>
  </si>
  <si>
    <t>ISS_AC_1306</t>
  </si>
  <si>
    <t>ISS_AC_2101</t>
  </si>
  <si>
    <t>ISS_AC_2102</t>
  </si>
  <si>
    <t>ISS_AC_2103</t>
  </si>
  <si>
    <t>ISS_AC_2104</t>
  </si>
  <si>
    <t>ISS_AC_2105</t>
  </si>
  <si>
    <t>ISS_AC_2106</t>
  </si>
  <si>
    <t>ISS_AC_2107</t>
  </si>
  <si>
    <t>ISS_AC_2201</t>
  </si>
  <si>
    <t>ISS_AC_2202</t>
  </si>
  <si>
    <t>ISS_AC_2203</t>
  </si>
  <si>
    <t>ISS_AC_2204</t>
  </si>
  <si>
    <t>ISS_AC_2205</t>
  </si>
  <si>
    <t>ISS_AC_2206</t>
  </si>
  <si>
    <t>ISS_AC_2301</t>
  </si>
  <si>
    <t>ISS_AC_2302</t>
  </si>
  <si>
    <t>ISS_AC_2303</t>
  </si>
  <si>
    <t>ISS_AC_2401</t>
  </si>
  <si>
    <t>ISS_AC_2402</t>
  </si>
  <si>
    <t>ISS_AC_2403</t>
  </si>
  <si>
    <t>ISS_AC_2404</t>
  </si>
  <si>
    <t>ISS_AC_2501</t>
  </si>
  <si>
    <t>ISS_AC_2502</t>
  </si>
  <si>
    <t>ISS_AC_3101</t>
  </si>
  <si>
    <t>ISS_AC_3102</t>
  </si>
  <si>
    <t>ISS_AC_3103</t>
  </si>
  <si>
    <t>ISS_AC_3104</t>
  </si>
  <si>
    <t>ISS_AC_3105</t>
  </si>
  <si>
    <t>ISS_AC_3106</t>
  </si>
  <si>
    <t>ISS_AC_3107</t>
  </si>
  <si>
    <t>ISS_AC_3108</t>
  </si>
  <si>
    <t>ISS_AC_3109</t>
  </si>
  <si>
    <t>ISS_AC_3201</t>
  </si>
  <si>
    <t>ISS_AC_3202</t>
  </si>
  <si>
    <t>ISS_AC_3203</t>
  </si>
  <si>
    <t>ISS_AC_3301</t>
  </si>
  <si>
    <t>ISS_AC_3302</t>
  </si>
  <si>
    <t>ISS_AC_3401</t>
  </si>
  <si>
    <t>ISS_AC_3402</t>
  </si>
  <si>
    <t>ISS_AC_4101</t>
  </si>
  <si>
    <t>ISS_AC_4102</t>
  </si>
  <si>
    <t>ISS_AC_4103</t>
  </si>
  <si>
    <t>ISS_AC_4104</t>
  </si>
  <si>
    <t>ISS-OUTROS ACORDOS</t>
  </si>
  <si>
    <t>ISS_P_SEREMAIS</t>
  </si>
  <si>
    <t>ISS_P_RSI</t>
  </si>
  <si>
    <t>ISS_P_RNCCI</t>
  </si>
  <si>
    <t>ISS_P_OUTROS</t>
  </si>
  <si>
    <t>Linha Nacional Emergência Social (LNES)</t>
  </si>
  <si>
    <t>ISS_P_LNES</t>
  </si>
  <si>
    <t>ISS_P_PIEF</t>
  </si>
  <si>
    <t>ISS_P_CLDS</t>
  </si>
  <si>
    <t>ISS_P_PAII</t>
  </si>
  <si>
    <t>ISS_P_PILAR</t>
  </si>
  <si>
    <t>ISS_P_PES</t>
  </si>
  <si>
    <t>ISS_P_PAPI</t>
  </si>
  <si>
    <t>ISS_P_PCACC</t>
  </si>
  <si>
    <t>ISS_P_PARES</t>
  </si>
  <si>
    <t>ISS_P_POPH</t>
  </si>
  <si>
    <t>ISS_P_MASES</t>
  </si>
  <si>
    <t>ISS_P_PCHI</t>
  </si>
  <si>
    <t>ISS_PR_OUTROS</t>
  </si>
  <si>
    <t>ISS_F_RF</t>
  </si>
  <si>
    <t>ISS_F_CSE</t>
  </si>
  <si>
    <t>IGFSS_AC</t>
  </si>
  <si>
    <t>IGFSS_PROT</t>
  </si>
  <si>
    <t>IGFSS_PROG</t>
  </si>
  <si>
    <t>IGFSS_F</t>
  </si>
  <si>
    <t>IGFSS_O</t>
  </si>
  <si>
    <t>IEFP_AC</t>
  </si>
  <si>
    <t>IEFP_PROT</t>
  </si>
  <si>
    <t>IEFP_PROG</t>
  </si>
  <si>
    <t>IEFP_F</t>
  </si>
  <si>
    <t>IEFP_O</t>
  </si>
  <si>
    <t>AUT_AC</t>
  </si>
  <si>
    <t>AUT_PROT</t>
  </si>
  <si>
    <t>AUT_PROG</t>
  </si>
  <si>
    <t>AUT_F</t>
  </si>
  <si>
    <t>AUT_O</t>
  </si>
  <si>
    <t>MEDUC_AC</t>
  </si>
  <si>
    <t>MEDUC_PROT</t>
  </si>
  <si>
    <t>MEDUC_PROG</t>
  </si>
  <si>
    <t>MEDUC_F</t>
  </si>
  <si>
    <t>MEDUC_O</t>
  </si>
  <si>
    <t>MS_AC</t>
  </si>
  <si>
    <t>MS_PROT</t>
  </si>
  <si>
    <t>MS_PROG</t>
  </si>
  <si>
    <t>MS_F</t>
  </si>
  <si>
    <t>MS_O</t>
  </si>
  <si>
    <t>MECON_AC</t>
  </si>
  <si>
    <t>MECON_PROT</t>
  </si>
  <si>
    <t>MECON_PROG</t>
  </si>
  <si>
    <t>MECON_F</t>
  </si>
  <si>
    <t>MECON_O</t>
  </si>
  <si>
    <t>OEP_AC</t>
  </si>
  <si>
    <t>OEP_PROT</t>
  </si>
  <si>
    <t>OEP_PROG</t>
  </si>
  <si>
    <t>OEP_F</t>
  </si>
  <si>
    <t>OEP_O</t>
  </si>
  <si>
    <t>TOTAL_COMP_PUB_EXP</t>
  </si>
  <si>
    <t>COMP_INV_PROG_PIDDAC</t>
  </si>
  <si>
    <t>COMP_INV_PROG_OUTROS</t>
  </si>
  <si>
    <t>COMP_INV_FUNDOS_FSS</t>
  </si>
  <si>
    <t>COMP_INV_FUNDOS_OUTROS</t>
  </si>
  <si>
    <t>COMP_INV_OUTROS_OUTROS</t>
  </si>
  <si>
    <t>COMP_INV_IGFSS_PROG</t>
  </si>
  <si>
    <t>COMP_INV_IGFSS_FUNDOS</t>
  </si>
  <si>
    <t>COMP_INV_IGFSS_OUTROS</t>
  </si>
  <si>
    <t>COMP_INV_IEFP_PROG</t>
  </si>
  <si>
    <t>COMP_INV_IEFP_FUNDOS</t>
  </si>
  <si>
    <t>COMP_INV_IEFP_OUTROS</t>
  </si>
  <si>
    <t>COMP_INV_AUT_PROG</t>
  </si>
  <si>
    <t>COMP_INV_AUT_FUNDOS</t>
  </si>
  <si>
    <t>COMP_INV_AUT_OUTROS</t>
  </si>
  <si>
    <t>COMP_INV_MEDUC_PROG</t>
  </si>
  <si>
    <t>COMP_INV_MEDUC_FUNDOS</t>
  </si>
  <si>
    <t>COMP_INV_MEDUC_OUTROS</t>
  </si>
  <si>
    <t>COMP_INV_MS_PROG</t>
  </si>
  <si>
    <t>COMP_INV_MS_FUNDOS</t>
  </si>
  <si>
    <t>COMP_INV_MS_OUTROS</t>
  </si>
  <si>
    <t>COMP_INV_MECON_PROG</t>
  </si>
  <si>
    <t>COMP_INV_MECON_FUNDOS</t>
  </si>
  <si>
    <t>COMP_INV_MECON_OUTROS</t>
  </si>
  <si>
    <t>COMP_INV_OEP_PROG</t>
  </si>
  <si>
    <t>COMP_INV_OEP_FUNDOS</t>
  </si>
  <si>
    <t>COMP_INV_OEP_OUTROS</t>
  </si>
  <si>
    <t>TOTAL_COMP_PUB_FIN</t>
  </si>
  <si>
    <t>COMP_INV_PROG_PIDDAC_1</t>
  </si>
  <si>
    <t>COMP_INV_PROG_OUTROS_1</t>
  </si>
  <si>
    <t>COMP_INV_FUNDOS_FSS_1</t>
  </si>
  <si>
    <t>COMP_INV_FUNDOS_OUTROS_1</t>
  </si>
  <si>
    <t>COMP_INV_OUTROS_OUTROS_1</t>
  </si>
  <si>
    <t>COMP_INV_IGFSS_PROG_1</t>
  </si>
  <si>
    <t>COMP_INV_IGFSS_FUNDOS_1</t>
  </si>
  <si>
    <t>COMP_INV_IGFSS_OUTROS_1</t>
  </si>
  <si>
    <t>COMP_INV_IEFP_PROG_1</t>
  </si>
  <si>
    <t>COMP_INV_IEFP_FUNDOS_1</t>
  </si>
  <si>
    <t>COMP_INV_IEFP_OUTROS_1</t>
  </si>
  <si>
    <t>COMP_INV_AUT_PROG_1</t>
  </si>
  <si>
    <t>COMP_INV_AUT_FUNDOS_1</t>
  </si>
  <si>
    <t>COMP_INV_AUT_OUTROS_1</t>
  </si>
  <si>
    <t>COMP_INV_MEDUC_PROG_1</t>
  </si>
  <si>
    <t>COMP_INV_MEDUC_FUNDOS_1</t>
  </si>
  <si>
    <t>COMP_INV_MEDUC_OUTROS_1</t>
  </si>
  <si>
    <t>COMP_INV_MS_PROG_1</t>
  </si>
  <si>
    <t>COMP_INV_MS_FUNDOS_1</t>
  </si>
  <si>
    <t>COMP_INV_MS_OUTROS_1</t>
  </si>
  <si>
    <t>COMP_INV_MECON_PROG_1</t>
  </si>
  <si>
    <t>COMP_INV_MECON_FUNDOS_1</t>
  </si>
  <si>
    <t>COMP_INV_MECON_OUTROS_1</t>
  </si>
  <si>
    <t>COMP_INV_OEP_PROG_1</t>
  </si>
  <si>
    <t>COMP_INV_OEP_FUNDOS_1</t>
  </si>
  <si>
    <t>COMP_INV_OEP_OUTROS_1</t>
  </si>
  <si>
    <t>TOTAL_COMP_PUB_FIN_1</t>
  </si>
  <si>
    <t>EF_1</t>
  </si>
  <si>
    <t>RB_1</t>
  </si>
  <si>
    <t>E_1</t>
  </si>
  <si>
    <t>I_1</t>
  </si>
  <si>
    <t>FF_1</t>
  </si>
  <si>
    <t>EF_2</t>
  </si>
  <si>
    <t>RB_2</t>
  </si>
  <si>
    <t>E_2</t>
  </si>
  <si>
    <t>I_2</t>
  </si>
  <si>
    <t>FF_2</t>
  </si>
  <si>
    <t>EF_3</t>
  </si>
  <si>
    <t>RB_3</t>
  </si>
  <si>
    <t>E_3</t>
  </si>
  <si>
    <t>I_3</t>
  </si>
  <si>
    <t>FF_3</t>
  </si>
  <si>
    <t>EF_4</t>
  </si>
  <si>
    <t>RB_4</t>
  </si>
  <si>
    <t>E_4</t>
  </si>
  <si>
    <t>I_4</t>
  </si>
  <si>
    <t>FF_4</t>
  </si>
  <si>
    <t>EF_5</t>
  </si>
  <si>
    <t>RB_5</t>
  </si>
  <si>
    <t>E_5</t>
  </si>
  <si>
    <t>I_5</t>
  </si>
  <si>
    <t>FF_5</t>
  </si>
  <si>
    <t>EF_6</t>
  </si>
  <si>
    <t>RB_6</t>
  </si>
  <si>
    <t>E_6</t>
  </si>
  <si>
    <t>I_6</t>
  </si>
  <si>
    <t>FF_6</t>
  </si>
  <si>
    <t>Bens domínio público</t>
  </si>
  <si>
    <t>Goodwill</t>
  </si>
  <si>
    <t>Projetos de desenvolvimento</t>
  </si>
  <si>
    <t>Programas de Computador</t>
  </si>
  <si>
    <t xml:space="preserve">Propriedade Industrial </t>
  </si>
  <si>
    <t>Bens do Património Histórico e Cultural</t>
  </si>
  <si>
    <t>Equipamento de Transporte</t>
  </si>
  <si>
    <t>Equipamento Administrativo</t>
  </si>
  <si>
    <t>Outros ativos fixos tangíveis</t>
  </si>
  <si>
    <t>Novas aquisições (compras e prestações serviços)</t>
  </si>
  <si>
    <t>Adiantamentos</t>
  </si>
  <si>
    <t>Trabalhos própria Entidade</t>
  </si>
  <si>
    <t>Transferência para Imobilizado pela conclusão obra (-)</t>
  </si>
  <si>
    <t>DADOS GERAIS</t>
  </si>
  <si>
    <t>I</t>
  </si>
  <si>
    <t>DEMONSTRAÇÃO RESULTADOS</t>
  </si>
  <si>
    <t>II</t>
  </si>
  <si>
    <t>III</t>
  </si>
  <si>
    <t>FINANCIAMENTO</t>
  </si>
  <si>
    <t>IV</t>
  </si>
  <si>
    <t>INVESTIMENTO</t>
  </si>
  <si>
    <t>V</t>
  </si>
  <si>
    <t>Registo dos dados que permitem identificar a Instituição.</t>
  </si>
  <si>
    <t>TOTAL NOVO INVESTIMENTO:</t>
  </si>
  <si>
    <t>782 / 787</t>
  </si>
  <si>
    <t>OUTROS RENDIMENTOS EM ATIVOS</t>
  </si>
  <si>
    <t>GASTOS COM PESSOAL</t>
  </si>
  <si>
    <t>1102-Ama (Creche Familiar)</t>
  </si>
  <si>
    <t>1103-Creche</t>
  </si>
  <si>
    <t>RECEITA ANUAL</t>
  </si>
  <si>
    <t>VALOR MÉDIO COMPARTICIPAÇÃO (conta 75)</t>
  </si>
  <si>
    <t>VALOR MÉDIO  FAMÍLIAS 
(conta 72)</t>
  </si>
  <si>
    <t>N.º MÉDIO UTENTES (Ano)</t>
  </si>
  <si>
    <t>Devem ser registados os dados que permitem identificar a TOC da Instituição.</t>
  </si>
  <si>
    <t>Equipamento Básico</t>
  </si>
  <si>
    <t>Equipamentos Biológicos</t>
  </si>
  <si>
    <t>COMBUSTÍVEIS</t>
  </si>
  <si>
    <t>Registo dos dados que fundamentam a projeção realizada e que se entendem relevantes para a avaliação do orçamento.</t>
  </si>
  <si>
    <r>
      <t>ATA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9"/>
        <rFont val="Arial"/>
        <family val="2"/>
      </rPr>
      <t>ÓRGÃO</t>
    </r>
    <r>
      <rPr>
        <b/>
        <sz val="9"/>
        <color indexed="9"/>
        <rFont val="Arial"/>
        <family val="2"/>
      </rPr>
      <t xml:space="preserve"> DELIBERATIVO (ASSEMBLEIA GERAL/CONSELHO ADMINISTRAÇÃO)</t>
    </r>
  </si>
  <si>
    <t>PARECER ÓRGÃO FISCALIZADOR (CONSELHO FISCAL)</t>
  </si>
  <si>
    <t>N.º ÓRGÃOS SOCIAIS</t>
  </si>
  <si>
    <t>NÃO REMUNERADOS</t>
  </si>
  <si>
    <t xml:space="preserve">Registo dos dados que permitem identificar o orçamento apresentado.
A indicação dos elementos respeitantes à deliberação de aprovação do orçamento e ao respetivo parecer do órgão fiscalizador permite que estes documentos não sejam efetivamente apresentados, podendo no entanto ser solicitados posteriormente.
</t>
  </si>
  <si>
    <r>
      <t>Registo de dados relativos à atividade da IPSS, são definidas 3 tipologias distintas (r</t>
    </r>
    <r>
      <rPr>
        <u val="single"/>
        <sz val="9"/>
        <color indexed="56"/>
        <rFont val="Arial"/>
        <family val="2"/>
      </rPr>
      <t>esposta social/estabelecimento com comparticipação, resposta social/estabelecimento sem comparticipação e atividades/protocolos</t>
    </r>
    <r>
      <rPr>
        <sz val="9"/>
        <color indexed="56"/>
        <rFont val="Arial"/>
        <family val="2"/>
      </rPr>
      <t>); 
Para cada uma delas devem ser indicadas as três valências que são</t>
    </r>
    <r>
      <rPr>
        <sz val="9"/>
        <color indexed="56"/>
        <rFont val="Arial"/>
        <family val="2"/>
      </rPr>
      <t xml:space="preserve"> expectáveis</t>
    </r>
    <r>
      <rPr>
        <sz val="9"/>
        <color indexed="56"/>
        <rFont val="Arial"/>
        <family val="2"/>
      </rPr>
      <t xml:space="preserve"> que venham a obter os maiores resultados líquidos </t>
    </r>
    <r>
      <rPr>
        <sz val="14"/>
        <color indexed="50"/>
        <rFont val="Wingdings"/>
        <family val="0"/>
      </rPr>
      <t>þ</t>
    </r>
    <r>
      <rPr>
        <sz val="9"/>
        <color indexed="56"/>
        <rFont val="Arial"/>
        <family val="2"/>
      </rPr>
      <t xml:space="preserve">  e as três com menor valor de resultados líquidos </t>
    </r>
    <r>
      <rPr>
        <sz val="14"/>
        <color indexed="10"/>
        <rFont val="Wingdings"/>
        <family val="0"/>
      </rPr>
      <t>ý</t>
    </r>
    <r>
      <rPr>
        <sz val="9"/>
        <color indexed="56"/>
        <rFont val="Arial"/>
        <family val="2"/>
      </rPr>
      <t>.
Caso a Instituição tenha mais do que seis itens em cada quadro (resposta social/estabelecimento com comparticipação, resposta social/estabelecimento sem comparticipação e atividades/protocolos) a informação relativa a estes itens deve ser agregada</t>
    </r>
    <r>
      <rPr>
        <sz val="9"/>
        <color indexed="56"/>
        <rFont val="Arial"/>
        <family val="2"/>
      </rPr>
      <t xml:space="preserve"> e incluída</t>
    </r>
    <r>
      <rPr>
        <sz val="9"/>
        <color indexed="56"/>
        <rFont val="Arial"/>
        <family val="2"/>
      </rPr>
      <t xml:space="preserve"> totalmente no mapa II-DEM RESULTADOS na última coluna  "Outras".
Para cada resposta deve ser indicado:
- o n.º médio de utentes (Número médio de utentes mês - devem ser considerados a totalidade dos utentes, ou seja, os protocolados e não protocolados)
- o valor médio da comparticipação (Valor estimado da comparticipação do ISS mês /Número médio de utentes mês)
- o valor médio das comparticipações das famílias (Valor estimado da comparticipação do ISS mês /Número médio de utentes mês)
- o n.º médio de recursos humanos remunerados
- o n.º médio de voluntários
</t>
    </r>
    <r>
      <rPr>
        <sz val="9"/>
        <color indexed="56"/>
        <rFont val="Arial"/>
        <family val="2"/>
      </rPr>
      <t xml:space="preserve">
Para cada atividade ou protocolo, deve</t>
    </r>
    <r>
      <rPr>
        <sz val="9"/>
        <color indexed="56"/>
        <rFont val="Arial"/>
        <family val="2"/>
      </rPr>
      <t xml:space="preserve"> ser identificada a sua designação, devendo ser </t>
    </r>
    <r>
      <rPr>
        <sz val="9"/>
        <color indexed="56"/>
        <rFont val="Arial"/>
        <family val="2"/>
      </rPr>
      <t xml:space="preserve">adotada para o </t>
    </r>
    <r>
      <rPr>
        <sz val="9"/>
        <color indexed="56"/>
        <rFont val="Arial"/>
        <family val="2"/>
      </rPr>
      <t xml:space="preserve">registo dos dados, a mesma metodologia das respostas sociais. 
</t>
    </r>
  </si>
  <si>
    <r>
      <t>A apresentação do orçamento previsional em formato digital tem co</t>
    </r>
    <r>
      <rPr>
        <sz val="9"/>
        <color indexed="56"/>
        <rFont val="Arial"/>
        <family val="2"/>
      </rPr>
      <t>mo objetivo</t>
    </r>
    <r>
      <rPr>
        <sz val="9"/>
        <color indexed="56"/>
        <rFont val="Arial"/>
        <family val="2"/>
      </rPr>
      <t xml:space="preserve"> uma simplificação e </t>
    </r>
    <r>
      <rPr>
        <sz val="9"/>
        <color indexed="56"/>
        <rFont val="Arial"/>
        <family val="2"/>
      </rPr>
      <t>otimização do processo de submissão, eliminando todos os documentos em suporte papel, sem prejuízo de igual atribuição de responsabilid</t>
    </r>
    <r>
      <rPr>
        <sz val="9"/>
        <color indexed="56"/>
        <rFont val="Arial"/>
        <family val="2"/>
      </rPr>
      <t>ade pelos dados declarados.</t>
    </r>
  </si>
  <si>
    <r>
      <t xml:space="preserve">Introdução dos resultados globais </t>
    </r>
    <r>
      <rPr>
        <sz val="9"/>
        <color indexed="56"/>
        <rFont val="Arial"/>
        <family val="2"/>
      </rPr>
      <t>da Instituição</t>
    </r>
    <r>
      <rPr>
        <sz val="9"/>
        <color indexed="56"/>
        <rFont val="Arial"/>
        <family val="2"/>
      </rPr>
      <t>, através do registo:
- individualizado dos gastos e ganhos das resposta social/estabelecimento com comparticipação, resposta social/estabelecimento sem comparticipação e atividades/protocolos, registados nos quadros dos dados gerais em que são indicadas as três valências que s</t>
    </r>
    <r>
      <rPr>
        <sz val="9"/>
        <color indexed="56"/>
        <rFont val="Arial"/>
        <family val="2"/>
      </rPr>
      <t>ão expectáveis</t>
    </r>
    <r>
      <rPr>
        <sz val="9"/>
        <color indexed="56"/>
        <rFont val="Arial"/>
        <family val="2"/>
      </rPr>
      <t xml:space="preserve"> que venham a obter os maiores resultados líquidos </t>
    </r>
    <r>
      <rPr>
        <sz val="14"/>
        <color indexed="50"/>
        <rFont val="Wingdings"/>
        <family val="0"/>
      </rPr>
      <t>þ</t>
    </r>
    <r>
      <rPr>
        <sz val="9"/>
        <color indexed="56"/>
        <rFont val="Arial"/>
        <family val="2"/>
      </rPr>
      <t xml:space="preserve">  e as três com menor valor de resultados líquidos </t>
    </r>
    <r>
      <rPr>
        <sz val="14"/>
        <color indexed="10"/>
        <rFont val="Wingdings"/>
        <family val="0"/>
      </rPr>
      <t>ý</t>
    </r>
    <r>
      <rPr>
        <sz val="9"/>
        <color indexed="56"/>
        <rFont val="Arial"/>
        <family val="2"/>
      </rPr>
      <t xml:space="preserve"> .
- valor acumulado das restantes resposta social/estabelecimento com comparticipação, resposta social/estabelecimento sem comparticipação e atividades/protocolos</t>
    </r>
    <r>
      <rPr>
        <sz val="9"/>
        <color indexed="56"/>
        <rFont val="Arial"/>
        <family val="2"/>
      </rPr>
      <t>,  incluído</t>
    </r>
    <r>
      <rPr>
        <sz val="9"/>
        <color indexed="56"/>
        <rFont val="Arial"/>
        <family val="2"/>
      </rPr>
      <t xml:space="preserve"> totalmente no mapa II-DEM RESULTADOS na última coluna  "Outras".</t>
    </r>
  </si>
  <si>
    <r>
      <t>Registo dos tipos de financiamento obtidos, nomeadamente:
- Financiamento público afeto à exploração
- Financiamento público afeto ao investimento
- Financiamento privado
No financiamento público afeto ao investimento e no financiamento privado, para além dos valo</t>
    </r>
    <r>
      <rPr>
        <sz val="9"/>
        <color indexed="56"/>
        <rFont val="Arial"/>
        <family val="2"/>
      </rPr>
      <t>res refletidos</t>
    </r>
    <r>
      <rPr>
        <sz val="9"/>
        <color indexed="56"/>
        <rFont val="Arial"/>
        <family val="2"/>
      </rPr>
      <t xml:space="preserve"> contabilisticamente, devem ser indicados os fluxos financeiros, isto é, os valores monetários qu</t>
    </r>
    <r>
      <rPr>
        <sz val="9"/>
        <color indexed="56"/>
        <rFont val="Arial"/>
        <family val="2"/>
      </rPr>
      <t>e é expectável</t>
    </r>
    <r>
      <rPr>
        <sz val="9"/>
        <color indexed="56"/>
        <rFont val="Arial"/>
        <family val="2"/>
      </rPr>
      <t xml:space="preserve"> receber nesse exercício económico.
</t>
    </r>
  </si>
  <si>
    <r>
      <t>Registo dos investimentos que vão ser realizados no exercício económico, nomeadamente:
- Investimentos de médio e longo prazo
- Investimento em curso
- Investiment</t>
    </r>
    <r>
      <rPr>
        <sz val="9"/>
        <color indexed="56"/>
        <rFont val="Arial"/>
        <family val="2"/>
      </rPr>
      <t>o de</t>
    </r>
    <r>
      <rPr>
        <sz val="9"/>
        <color indexed="56"/>
        <rFont val="Arial"/>
        <family val="2"/>
      </rPr>
      <t xml:space="preserve"> curto prazo
</t>
    </r>
  </si>
  <si>
    <t>BENEFÍCIOS PÓS-EMPREGO</t>
  </si>
  <si>
    <t>Prog. de Apoio Integrado a Idosos (PAII)</t>
  </si>
  <si>
    <t>Prog. de Alargamento da Rede de Equipamentos Sociais (PARES)</t>
  </si>
  <si>
    <t>Compensação Sócioeconómica</t>
  </si>
  <si>
    <t>Ativos Intangíveis</t>
  </si>
  <si>
    <t>Ativos Fixos Tangíveis</t>
  </si>
  <si>
    <t>Terrenos e Recursos Naturais</t>
  </si>
  <si>
    <t>Edifícios e Outras Construções</t>
  </si>
  <si>
    <t>Outros Ativos intangíveis</t>
  </si>
  <si>
    <t>Hipoterapia</t>
  </si>
  <si>
    <t>Hidroterapia</t>
  </si>
  <si>
    <t>CRIO</t>
  </si>
  <si>
    <t>Ludoapta</t>
  </si>
  <si>
    <t>Francisco Dias Alves</t>
  </si>
  <si>
    <t>franciscodiasalves@sapo.pt</t>
  </si>
  <si>
    <t>Maria Cecília Alves Timóteo Neves</t>
  </si>
  <si>
    <t>ceciliatimoteo@sapo.pt</t>
  </si>
  <si>
    <t>OASIS - Organização de Apoio e Solidariedade para a Integração Social</t>
  </si>
  <si>
    <t>Rua do Oasis, nº 1 - Vale Sepal , 2410-279 Leria</t>
  </si>
  <si>
    <t>direcao@oasisleiria.org</t>
  </si>
  <si>
    <t xml:space="preserve">               </t>
  </si>
  <si>
    <t>8,549,94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</si>
</sst>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-816]dddd\,\ d&quot; de &quot;mmmm&quot; de &quot;yyyy"/>
    <numFmt numFmtId="170" formatCode="dd/mm/yyyy;@"/>
    <numFmt numFmtId="171" formatCode="dd/mmm/yy_)"/>
    <numFmt numFmtId="172" formatCode="0_)"/>
    <numFmt numFmtId="173" formatCode="#,##0_ ;[Red]\-#,##0\ "/>
    <numFmt numFmtId="174" formatCode="0.0"/>
    <numFmt numFmtId="175" formatCode="#,##0.00_ ;[Red]\-#,##0.00\ "/>
    <numFmt numFmtId="176" formatCode="#,##0_ ;\-#,##0\ "/>
    <numFmt numFmtId="177" formatCode="[$-816]mmm/yy;@"/>
    <numFmt numFmtId="178" formatCode="0.000%"/>
    <numFmt numFmtId="179" formatCode="#\ ###\ ###\ ###\ #"/>
    <numFmt numFmtId="180" formatCode="_ &quot;€&quot;\ * #,##0.00_ ;_ &quot;€&quot;\ * \-#,##0.00_ ;_ &quot;€&quot;\ * &quot;-&quot;??_ ;_ @_ "/>
    <numFmt numFmtId="181" formatCode="_-* #,##0\ &quot;€&quot;_-;\-* #,##0\ &quot;€&quot;_-;_-* &quot;-&quot;??\ &quot;€&quot;_-;_-@_-"/>
    <numFmt numFmtId="182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double"/>
      <sz val="10"/>
      <color indexed="62"/>
      <name val="Arial"/>
      <family val="2"/>
    </font>
    <font>
      <b/>
      <sz val="9"/>
      <color indexed="18"/>
      <name val="Arial"/>
      <family val="2"/>
    </font>
    <font>
      <b/>
      <sz val="9"/>
      <color indexed="18"/>
      <name val="Wingdings"/>
      <family val="0"/>
    </font>
    <font>
      <b/>
      <sz val="9"/>
      <color indexed="1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56"/>
      <name val="Arial"/>
      <family val="2"/>
    </font>
    <font>
      <b/>
      <sz val="11"/>
      <color indexed="9"/>
      <name val="Arial"/>
      <family val="2"/>
    </font>
    <font>
      <sz val="8"/>
      <color indexed="62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8"/>
      <color indexed="9"/>
      <name val="Arial Narrow"/>
      <family val="2"/>
    </font>
    <font>
      <sz val="8"/>
      <color indexed="62"/>
      <name val="Arial Narrow"/>
      <family val="2"/>
    </font>
    <font>
      <sz val="11"/>
      <name val="Calibri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9"/>
      <color indexed="56"/>
      <name val="Arial"/>
      <family val="2"/>
    </font>
    <font>
      <b/>
      <sz val="10"/>
      <color indexed="24"/>
      <name val="Arial"/>
      <family val="2"/>
    </font>
    <font>
      <u val="single"/>
      <sz val="9"/>
      <color indexed="56"/>
      <name val="Arial"/>
      <family val="2"/>
    </font>
    <font>
      <b/>
      <sz val="8"/>
      <color indexed="18"/>
      <name val="Arial"/>
      <family val="2"/>
    </font>
    <font>
      <sz val="14"/>
      <color indexed="10"/>
      <name val="Wingdings"/>
      <family val="0"/>
    </font>
    <font>
      <sz val="14"/>
      <color indexed="50"/>
      <name val="Wingdings"/>
      <family val="0"/>
    </font>
    <font>
      <b/>
      <sz val="9"/>
      <color indexed="10"/>
      <name val="Arial"/>
      <family val="2"/>
    </font>
    <font>
      <b/>
      <sz val="14"/>
      <color indexed="19"/>
      <name val="Arial"/>
      <family val="0"/>
    </font>
    <font>
      <sz val="14"/>
      <color indexed="19"/>
      <name val="Arial"/>
      <family val="0"/>
    </font>
    <font>
      <b/>
      <i/>
      <u val="single"/>
      <sz val="14"/>
      <color indexed="63"/>
      <name val="Arial"/>
      <family val="0"/>
    </font>
    <font>
      <b/>
      <sz val="11"/>
      <color indexed="63"/>
      <name val="Arial"/>
      <family val="0"/>
    </font>
    <font>
      <b/>
      <sz val="12"/>
      <color indexed="63"/>
      <name val="Arial"/>
      <family val="0"/>
    </font>
    <font>
      <b/>
      <sz val="11"/>
      <color indexed="63"/>
      <name val="Wingdings"/>
      <family val="0"/>
    </font>
    <font>
      <b/>
      <sz val="10"/>
      <color indexed="63"/>
      <name val="Arial"/>
      <family val="0"/>
    </font>
    <font>
      <sz val="9"/>
      <color indexed="63"/>
      <name val="Arial"/>
      <family val="0"/>
    </font>
    <font>
      <b/>
      <sz val="12"/>
      <color indexed="62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Grid">
        <fgColor indexed="18"/>
        <bgColor indexed="62"/>
      </patternFill>
    </fill>
    <fill>
      <patternFill patternType="lightGrid">
        <fgColor indexed="18"/>
        <bgColor indexed="5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62"/>
      </left>
      <right>
        <color indexed="63"/>
      </right>
      <top>
        <color indexed="63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56"/>
      </bottom>
    </border>
    <border>
      <left>
        <color indexed="63"/>
      </left>
      <right>
        <color indexed="63"/>
      </right>
      <top style="hair">
        <color indexed="56"/>
      </top>
      <bottom>
        <color indexed="63"/>
      </bottom>
    </border>
    <border>
      <left style="hair">
        <color indexed="56"/>
      </left>
      <right style="hair">
        <color indexed="56"/>
      </right>
      <top style="thin">
        <color indexed="56"/>
      </top>
      <bottom style="hair">
        <color indexed="56"/>
      </bottom>
    </border>
    <border>
      <left style="hair">
        <color indexed="56"/>
      </left>
      <right style="thin">
        <color indexed="56"/>
      </right>
      <top style="thin">
        <color indexed="56"/>
      </top>
      <bottom style="hair">
        <color indexed="56"/>
      </bottom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>
        <color indexed="56"/>
      </left>
      <right style="thin">
        <color indexed="56"/>
      </right>
      <top style="hair">
        <color indexed="56"/>
      </top>
      <bottom style="hair">
        <color indexed="56"/>
      </bottom>
    </border>
    <border>
      <left style="hair">
        <color indexed="56"/>
      </left>
      <right style="hair">
        <color indexed="56"/>
      </right>
      <top style="hair">
        <color indexed="56"/>
      </top>
      <bottom style="thin">
        <color indexed="56"/>
      </bottom>
    </border>
    <border>
      <left style="hair">
        <color indexed="56"/>
      </left>
      <right style="thin">
        <color indexed="56"/>
      </right>
      <top style="hair">
        <color indexed="56"/>
      </top>
      <bottom style="thin">
        <color indexed="56"/>
      </bottom>
    </border>
    <border>
      <left style="hair">
        <color indexed="62"/>
      </left>
      <right style="hair">
        <color indexed="62"/>
      </right>
      <top style="thin">
        <color indexed="9"/>
      </top>
      <bottom style="hair">
        <color indexed="62"/>
      </bottom>
    </border>
    <border>
      <left style="hair">
        <color indexed="62"/>
      </left>
      <right style="thin">
        <color indexed="62"/>
      </right>
      <top style="thin">
        <color indexed="9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/>
      <right style="thin"/>
      <top style="thin"/>
      <bottom style="thin"/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6"/>
      </bottom>
    </border>
    <border>
      <left style="thin">
        <color indexed="9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9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9"/>
      </bottom>
    </border>
    <border>
      <left style="thin">
        <color indexed="56"/>
      </left>
      <right style="thin">
        <color indexed="6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62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62"/>
      </right>
      <top style="thin">
        <color indexed="62"/>
      </top>
      <bottom style="thin">
        <color indexed="9"/>
      </bottom>
    </border>
    <border>
      <left style="thin">
        <color indexed="1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6"/>
      </right>
      <top style="thin">
        <color indexed="22"/>
      </top>
      <bottom style="thin">
        <color indexed="22"/>
      </bottom>
    </border>
    <border>
      <left style="thin">
        <color indexed="56"/>
      </left>
      <right style="thin">
        <color indexed="62"/>
      </right>
      <top style="thin">
        <color indexed="62"/>
      </top>
      <bottom style="thin">
        <color indexed="22"/>
      </bottom>
    </border>
    <border>
      <left style="thin">
        <color indexed="56"/>
      </left>
      <right style="thin">
        <color indexed="62"/>
      </right>
      <top style="thin">
        <color indexed="22"/>
      </top>
      <bottom style="thin">
        <color indexed="62"/>
      </bottom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62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 style="medium">
        <color indexed="9"/>
      </left>
      <right style="medium">
        <color indexed="9"/>
      </right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 style="thin">
        <color indexed="55"/>
      </bottom>
    </border>
    <border>
      <left/>
      <right style="thin">
        <color indexed="62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55"/>
      </bottom>
    </border>
    <border>
      <left style="thin">
        <color indexed="62"/>
      </left>
      <right style="thin">
        <color indexed="62"/>
      </right>
      <top style="thin">
        <color indexed="55"/>
      </top>
      <bottom style="thin">
        <color indexed="62"/>
      </bottom>
    </border>
    <border>
      <left/>
      <right/>
      <top style="thin">
        <color indexed="62"/>
      </top>
      <bottom/>
    </border>
    <border>
      <left style="thin">
        <color indexed="62"/>
      </left>
      <right style="thin">
        <color indexed="62"/>
      </right>
      <top style="thin">
        <color indexed="55"/>
      </top>
      <bottom style="thin">
        <color indexed="55"/>
      </bottom>
    </border>
    <border>
      <left style="thin">
        <color indexed="62"/>
      </left>
      <right style="thin">
        <color indexed="55"/>
      </right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hair">
        <color indexed="62"/>
      </right>
      <top style="thin">
        <color indexed="9"/>
      </top>
      <bottom style="hair">
        <color indexed="62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56"/>
      </left>
      <right style="hair">
        <color indexed="56"/>
      </right>
      <top style="hair">
        <color indexed="56"/>
      </top>
      <bottom style="thin">
        <color indexed="56"/>
      </bottom>
    </border>
    <border>
      <left style="thin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6"/>
      </left>
      <right style="hair">
        <color indexed="56"/>
      </right>
      <top style="thin">
        <color indexed="56"/>
      </top>
      <bottom style="hair">
        <color indexed="56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56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6"/>
      </bottom>
    </border>
    <border>
      <left style="thin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 style="hair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 style="thin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hair">
        <color indexed="56"/>
      </bottom>
    </border>
    <border>
      <left style="thin">
        <color indexed="56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6"/>
      </left>
      <right>
        <color indexed="63"/>
      </right>
      <top style="thin">
        <color indexed="22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18"/>
      </bottom>
    </border>
    <border>
      <left>
        <color indexed="63"/>
      </left>
      <right style="thin">
        <color indexed="56"/>
      </right>
      <top style="thin">
        <color indexed="22"/>
      </top>
      <bottom style="thin">
        <color indexed="18"/>
      </bottom>
    </border>
    <border>
      <left style="thin">
        <color indexed="56"/>
      </left>
      <right>
        <color indexed="63"/>
      </right>
      <top style="thin">
        <color indexed="1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22"/>
      </bottom>
    </border>
    <border>
      <left>
        <color indexed="63"/>
      </left>
      <right style="thin">
        <color indexed="56"/>
      </right>
      <top style="thin">
        <color indexed="1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6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/>
      <right style="thin"/>
      <top style="thin">
        <color indexed="62"/>
      </top>
      <bottom style="thin">
        <color indexed="62"/>
      </bottom>
    </border>
    <border>
      <left style="thin"/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18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hair">
        <color indexed="62"/>
      </top>
      <bottom style="hair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62"/>
      </left>
      <right>
        <color indexed="63"/>
      </right>
      <top style="hair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hair">
        <color indexed="62"/>
      </top>
      <bottom style="thin">
        <color indexed="6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62"/>
      </left>
      <right>
        <color indexed="63"/>
      </right>
      <top style="thin">
        <color indexed="2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62"/>
      </bottom>
    </border>
    <border>
      <left>
        <color indexed="63"/>
      </left>
      <right style="thin">
        <color indexed="56"/>
      </right>
      <top style="thin">
        <color indexed="22"/>
      </top>
      <bottom style="thin">
        <color indexed="62"/>
      </bottom>
    </border>
    <border>
      <left>
        <color indexed="63"/>
      </left>
      <right style="medium">
        <color indexed="9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22"/>
      </bottom>
    </border>
    <border>
      <left>
        <color indexed="63"/>
      </left>
      <right style="thin">
        <color indexed="56"/>
      </right>
      <top style="thin">
        <color indexed="62"/>
      </top>
      <bottom style="thin">
        <color indexed="22"/>
      </bottom>
    </border>
    <border>
      <left style="thin">
        <color indexed="62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62"/>
      </right>
      <top style="thin">
        <color indexed="55"/>
      </top>
      <bottom style="thin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4" applyNumberFormat="0" applyAlignment="0" applyProtection="0"/>
    <xf numFmtId="0" fontId="17" fillId="0" borderId="5" applyNumberFormat="0" applyFill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44" fillId="0" borderId="0" applyFill="0" applyBorder="0" applyAlignment="0"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2" fillId="16" borderId="7" applyNumberFormat="0" applyAlignment="0" applyProtection="0"/>
    <xf numFmtId="16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24" borderId="0" xfId="57" applyFill="1" applyAlignment="1">
      <alignment vertical="center"/>
      <protection/>
    </xf>
    <xf numFmtId="0" fontId="0" fillId="0" borderId="0" xfId="57" applyFill="1" applyAlignment="1">
      <alignment vertical="center"/>
      <protection/>
    </xf>
    <xf numFmtId="0" fontId="0" fillId="0" borderId="0" xfId="57" applyAlignment="1">
      <alignment vertical="center"/>
      <protection/>
    </xf>
    <xf numFmtId="0" fontId="0" fillId="16" borderId="0" xfId="57" applyFill="1" applyAlignment="1">
      <alignment horizontal="right" vertical="center"/>
      <protection/>
    </xf>
    <xf numFmtId="0" fontId="0" fillId="16" borderId="0" xfId="57" applyFill="1" applyAlignment="1">
      <alignment vertical="center"/>
      <protection/>
    </xf>
    <xf numFmtId="1" fontId="7" fillId="2" borderId="0" xfId="0" applyNumberFormat="1" applyFont="1" applyFill="1" applyBorder="1" applyAlignment="1" applyProtection="1">
      <alignment vertical="center"/>
      <protection hidden="1"/>
    </xf>
    <xf numFmtId="1" fontId="5" fillId="2" borderId="0" xfId="0" applyNumberFormat="1" applyFont="1" applyFill="1" applyBorder="1" applyAlignment="1" applyProtection="1">
      <alignment vertical="center"/>
      <protection hidden="1"/>
    </xf>
    <xf numFmtId="0" fontId="0" fillId="24" borderId="0" xfId="57" applyFill="1" applyBorder="1" applyAlignment="1">
      <alignment vertical="center"/>
      <protection/>
    </xf>
    <xf numFmtId="1" fontId="29" fillId="2" borderId="0" xfId="0" applyNumberFormat="1" applyFont="1" applyFill="1" applyBorder="1" applyAlignment="1" applyProtection="1">
      <alignment vertical="center"/>
      <protection hidden="1"/>
    </xf>
    <xf numFmtId="0" fontId="0" fillId="25" borderId="0" xfId="57" applyFill="1" applyAlignment="1">
      <alignment vertical="center"/>
      <protection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11" fillId="0" borderId="0" xfId="58" applyFill="1" applyProtection="1">
      <alignment/>
      <protection hidden="1"/>
    </xf>
    <xf numFmtId="0" fontId="11" fillId="0" borderId="0" xfId="58" applyFill="1" applyBorder="1" applyProtection="1">
      <alignment/>
      <protection hidden="1"/>
    </xf>
    <xf numFmtId="0" fontId="47" fillId="0" borderId="0" xfId="58" applyFont="1" applyFill="1" applyProtection="1">
      <alignment/>
      <protection hidden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" fontId="1" fillId="21" borderId="0" xfId="0" applyNumberFormat="1" applyFont="1" applyFill="1" applyAlignment="1">
      <alignment/>
    </xf>
    <xf numFmtId="1" fontId="1" fillId="26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1" fillId="21" borderId="0" xfId="0" applyFont="1" applyFill="1" applyAlignment="1">
      <alignment/>
    </xf>
    <xf numFmtId="4" fontId="1" fillId="7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27" borderId="0" xfId="0" applyFont="1" applyFill="1" applyAlignment="1">
      <alignment/>
    </xf>
    <xf numFmtId="1" fontId="1" fillId="27" borderId="0" xfId="0" applyNumberFormat="1" applyFont="1" applyFill="1" applyAlignment="1">
      <alignment/>
    </xf>
    <xf numFmtId="1" fontId="1" fillId="5" borderId="0" xfId="0" applyNumberFormat="1" applyFont="1" applyFill="1" applyAlignment="1">
      <alignment/>
    </xf>
    <xf numFmtId="4" fontId="1" fillId="27" borderId="0" xfId="0" applyNumberFormat="1" applyFont="1" applyFill="1" applyAlignment="1">
      <alignment/>
    </xf>
    <xf numFmtId="4" fontId="1" fillId="5" borderId="0" xfId="0" applyNumberFormat="1" applyFont="1" applyFill="1" applyAlignment="1">
      <alignment/>
    </xf>
    <xf numFmtId="1" fontId="1" fillId="28" borderId="0" xfId="0" applyNumberFormat="1" applyFont="1" applyFill="1" applyAlignment="1">
      <alignment/>
    </xf>
    <xf numFmtId="4" fontId="1" fillId="28" borderId="0" xfId="0" applyNumberFormat="1" applyFont="1" applyFill="1" applyAlignment="1">
      <alignment/>
    </xf>
    <xf numFmtId="1" fontId="28" fillId="2" borderId="0" xfId="0" applyNumberFormat="1" applyFont="1" applyFill="1" applyBorder="1" applyAlignment="1" applyProtection="1">
      <alignment vertical="center"/>
      <protection hidden="1"/>
    </xf>
    <xf numFmtId="1" fontId="31" fillId="2" borderId="0" xfId="48" applyNumberFormat="1" applyFont="1" applyFill="1" applyBorder="1" applyAlignment="1" applyProtection="1">
      <alignment vertical="center"/>
      <protection hidden="1"/>
    </xf>
    <xf numFmtId="1" fontId="38" fillId="29" borderId="10" xfId="0" applyNumberFormat="1" applyFont="1" applyFill="1" applyBorder="1" applyAlignment="1" applyProtection="1">
      <alignment horizontal="center" vertical="center"/>
      <protection locked="0"/>
    </xf>
    <xf numFmtId="1" fontId="38" fillId="29" borderId="11" xfId="0" applyNumberFormat="1" applyFont="1" applyFill="1" applyBorder="1" applyAlignment="1" applyProtection="1">
      <alignment horizontal="center" vertical="center"/>
      <protection locked="0"/>
    </xf>
    <xf numFmtId="3" fontId="38" fillId="29" borderId="12" xfId="0" applyNumberFormat="1" applyFont="1" applyFill="1" applyBorder="1" applyAlignment="1" applyProtection="1">
      <alignment horizontal="center" vertical="center"/>
      <protection locked="0"/>
    </xf>
    <xf numFmtId="3" fontId="38" fillId="29" borderId="13" xfId="0" applyNumberFormat="1" applyFont="1" applyFill="1" applyBorder="1" applyAlignment="1" applyProtection="1">
      <alignment horizontal="center" vertical="center"/>
      <protection locked="0"/>
    </xf>
    <xf numFmtId="3" fontId="38" fillId="29" borderId="14" xfId="0" applyNumberFormat="1" applyFont="1" applyFill="1" applyBorder="1" applyAlignment="1" applyProtection="1">
      <alignment horizontal="center" vertical="center"/>
      <protection locked="0"/>
    </xf>
    <xf numFmtId="1" fontId="34" fillId="29" borderId="15" xfId="0" applyNumberFormat="1" applyFont="1" applyFill="1" applyBorder="1" applyAlignment="1" applyProtection="1">
      <alignment horizontal="center" vertical="center"/>
      <protection locked="0"/>
    </xf>
    <xf numFmtId="3" fontId="34" fillId="29" borderId="16" xfId="0" applyNumberFormat="1" applyFont="1" applyFill="1" applyBorder="1" applyAlignment="1" applyProtection="1">
      <alignment horizontal="center" vertical="center"/>
      <protection locked="0"/>
    </xf>
    <xf numFmtId="1" fontId="34" fillId="29" borderId="17" xfId="0" applyNumberFormat="1" applyFont="1" applyFill="1" applyBorder="1" applyAlignment="1" applyProtection="1">
      <alignment horizontal="center" vertical="center"/>
      <protection locked="0"/>
    </xf>
    <xf numFmtId="3" fontId="34" fillId="29" borderId="18" xfId="0" applyNumberFormat="1" applyFont="1" applyFill="1" applyBorder="1" applyAlignment="1" applyProtection="1">
      <alignment horizontal="center" vertical="center"/>
      <protection locked="0"/>
    </xf>
    <xf numFmtId="1" fontId="34" fillId="29" borderId="19" xfId="0" applyNumberFormat="1" applyFont="1" applyFill="1" applyBorder="1" applyAlignment="1" applyProtection="1">
      <alignment horizontal="center" vertical="center"/>
      <protection locked="0"/>
    </xf>
    <xf numFmtId="3" fontId="34" fillId="29" borderId="20" xfId="0" applyNumberFormat="1" applyFont="1" applyFill="1" applyBorder="1" applyAlignment="1" applyProtection="1">
      <alignment horizontal="center" vertical="center"/>
      <protection locked="0"/>
    </xf>
    <xf numFmtId="4" fontId="40" fillId="0" borderId="21" xfId="0" applyNumberFormat="1" applyFont="1" applyFill="1" applyBorder="1" applyAlignment="1" applyProtection="1">
      <alignment horizontal="right" vertical="center"/>
      <protection locked="0"/>
    </xf>
    <xf numFmtId="4" fontId="40" fillId="0" borderId="22" xfId="0" applyNumberFormat="1" applyFont="1" applyFill="1" applyBorder="1" applyAlignment="1" applyProtection="1">
      <alignment horizontal="right" vertical="center"/>
      <protection locked="0"/>
    </xf>
    <xf numFmtId="4" fontId="40" fillId="0" borderId="23" xfId="0" applyNumberFormat="1" applyFont="1" applyFill="1" applyBorder="1" applyAlignment="1" applyProtection="1">
      <alignment horizontal="right" vertical="center"/>
      <protection locked="0"/>
    </xf>
    <xf numFmtId="4" fontId="40" fillId="0" borderId="24" xfId="0" applyNumberFormat="1" applyFont="1" applyFill="1" applyBorder="1" applyAlignment="1" applyProtection="1">
      <alignment horizontal="right" vertical="center"/>
      <protection locked="0"/>
    </xf>
    <xf numFmtId="4" fontId="40" fillId="0" borderId="25" xfId="0" applyNumberFormat="1" applyFont="1" applyFill="1" applyBorder="1" applyAlignment="1" applyProtection="1">
      <alignment horizontal="right" vertical="center"/>
      <protection locked="0"/>
    </xf>
    <xf numFmtId="4" fontId="40" fillId="0" borderId="26" xfId="0" applyNumberFormat="1" applyFont="1" applyFill="1" applyBorder="1" applyAlignment="1" applyProtection="1">
      <alignment horizontal="right" vertical="center"/>
      <protection locked="0"/>
    </xf>
    <xf numFmtId="4" fontId="40" fillId="0" borderId="27" xfId="0" applyNumberFormat="1" applyFont="1" applyFill="1" applyBorder="1" applyAlignment="1" applyProtection="1">
      <alignment horizontal="right" vertical="center"/>
      <protection locked="0"/>
    </xf>
    <xf numFmtId="4" fontId="40" fillId="0" borderId="28" xfId="0" applyNumberFormat="1" applyFont="1" applyFill="1" applyBorder="1" applyAlignment="1" applyProtection="1">
      <alignment horizontal="right" vertical="center"/>
      <protection locked="0"/>
    </xf>
    <xf numFmtId="4" fontId="40" fillId="0" borderId="29" xfId="0" applyNumberFormat="1" applyFont="1" applyFill="1" applyBorder="1" applyAlignment="1" applyProtection="1">
      <alignment horizontal="right" vertical="center"/>
      <protection locked="0"/>
    </xf>
    <xf numFmtId="4" fontId="40" fillId="0" borderId="30" xfId="0" applyNumberFormat="1" applyFont="1" applyFill="1" applyBorder="1" applyAlignment="1" applyProtection="1">
      <alignment horizontal="right" vertical="center"/>
      <protection locked="0"/>
    </xf>
    <xf numFmtId="4" fontId="40" fillId="0" borderId="31" xfId="0" applyNumberFormat="1" applyFont="1" applyFill="1" applyBorder="1" applyAlignment="1" applyProtection="1">
      <alignment horizontal="right" vertical="center"/>
      <protection locked="0"/>
    </xf>
    <xf numFmtId="4" fontId="40" fillId="0" borderId="32" xfId="0" applyNumberFormat="1" applyFont="1" applyFill="1" applyBorder="1" applyAlignment="1" applyProtection="1">
      <alignment horizontal="right" vertical="center"/>
      <protection locked="0"/>
    </xf>
    <xf numFmtId="4" fontId="40" fillId="0" borderId="33" xfId="0" applyNumberFormat="1" applyFont="1" applyFill="1" applyBorder="1" applyAlignment="1" applyProtection="1">
      <alignment horizontal="right" vertical="center"/>
      <protection locked="0"/>
    </xf>
    <xf numFmtId="4" fontId="40" fillId="0" borderId="34" xfId="0" applyNumberFormat="1" applyFont="1" applyFill="1" applyBorder="1" applyAlignment="1" applyProtection="1">
      <alignment horizontal="right" vertical="center"/>
      <protection locked="0"/>
    </xf>
    <xf numFmtId="4" fontId="40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0" xfId="0" applyNumberFormat="1" applyFont="1" applyFill="1" applyBorder="1" applyAlignment="1" applyProtection="1">
      <alignment vertical="top" wrapText="1"/>
      <protection locked="0"/>
    </xf>
    <xf numFmtId="0" fontId="0" fillId="25" borderId="0" xfId="57" applyFill="1" applyAlignment="1" applyProtection="1">
      <alignment vertical="center"/>
      <protection/>
    </xf>
    <xf numFmtId="0" fontId="0" fillId="0" borderId="0" xfId="57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7" fillId="2" borderId="0" xfId="0" applyNumberFormat="1" applyFont="1" applyFill="1" applyBorder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ill="1" applyBorder="1" applyAlignment="1" applyProtection="1">
      <alignment vertical="center"/>
      <protection/>
    </xf>
    <xf numFmtId="170" fontId="0" fillId="0" borderId="0" xfId="0" applyNumberFormat="1" applyFill="1" applyBorder="1" applyAlignment="1" applyProtection="1">
      <alignment vertical="center"/>
      <protection/>
    </xf>
    <xf numFmtId="0" fontId="32" fillId="8" borderId="36" xfId="0" applyFont="1" applyFill="1" applyBorder="1" applyAlignment="1" applyProtection="1">
      <alignment horizontal="center" vertical="center"/>
      <protection/>
    </xf>
    <xf numFmtId="0" fontId="33" fillId="0" borderId="36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vertical="center"/>
      <protection/>
    </xf>
    <xf numFmtId="1" fontId="7" fillId="2" borderId="37" xfId="0" applyNumberFormat="1" applyFont="1" applyFill="1" applyBorder="1" applyAlignment="1" applyProtection="1">
      <alignment vertical="center"/>
      <protection/>
    </xf>
    <xf numFmtId="1" fontId="7" fillId="2" borderId="38" xfId="0" applyNumberFormat="1" applyFont="1" applyFill="1" applyBorder="1" applyAlignment="1" applyProtection="1">
      <alignment vertical="center"/>
      <protection/>
    </xf>
    <xf numFmtId="1" fontId="7" fillId="2" borderId="39" xfId="0" applyNumberFormat="1" applyFont="1" applyFill="1" applyBorder="1" applyAlignment="1" applyProtection="1">
      <alignment vertical="center"/>
      <protection/>
    </xf>
    <xf numFmtId="1" fontId="7" fillId="2" borderId="40" xfId="0" applyNumberFormat="1" applyFont="1" applyFill="1" applyBorder="1" applyAlignment="1" applyProtection="1">
      <alignment vertical="center"/>
      <protection/>
    </xf>
    <xf numFmtId="1" fontId="7" fillId="2" borderId="41" xfId="0" applyNumberFormat="1" applyFont="1" applyFill="1" applyBorder="1" applyAlignment="1" applyProtection="1">
      <alignment vertical="center"/>
      <protection/>
    </xf>
    <xf numFmtId="1" fontId="7" fillId="2" borderId="42" xfId="0" applyNumberFormat="1" applyFont="1" applyFill="1" applyBorder="1" applyAlignment="1" applyProtection="1">
      <alignment vertical="center"/>
      <protection/>
    </xf>
    <xf numFmtId="1" fontId="7" fillId="2" borderId="43" xfId="0" applyNumberFormat="1" applyFont="1" applyFill="1" applyBorder="1" applyAlignment="1" applyProtection="1">
      <alignment vertical="center"/>
      <protection/>
    </xf>
    <xf numFmtId="1" fontId="7" fillId="2" borderId="4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1" fontId="10" fillId="30" borderId="0" xfId="0" applyNumberFormat="1" applyFont="1" applyFill="1" applyBorder="1" applyAlignment="1" applyProtection="1">
      <alignment vertical="center"/>
      <protection/>
    </xf>
    <xf numFmtId="1" fontId="36" fillId="30" borderId="45" xfId="0" applyNumberFormat="1" applyFont="1" applyFill="1" applyBorder="1" applyAlignment="1" applyProtection="1">
      <alignment horizontal="center" vertical="center" wrapText="1"/>
      <protection/>
    </xf>
    <xf numFmtId="1" fontId="36" fillId="30" borderId="46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57" applyFill="1" applyAlignment="1" applyProtection="1">
      <alignment vertical="center"/>
      <protection locked="0"/>
    </xf>
    <xf numFmtId="0" fontId="0" fillId="0" borderId="0" xfId="57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1" fontId="7" fillId="2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vertical="center"/>
      <protection locked="0"/>
    </xf>
    <xf numFmtId="170" fontId="0" fillId="0" borderId="0" xfId="0" applyNumberFormat="1" applyFill="1" applyBorder="1" applyAlignment="1" applyProtection="1">
      <alignment vertical="center"/>
      <protection locked="0"/>
    </xf>
    <xf numFmtId="0" fontId="32" fillId="8" borderId="36" xfId="0" applyFont="1" applyFill="1" applyBorder="1" applyAlignment="1" applyProtection="1">
      <alignment horizontal="center" vertical="center"/>
      <protection locked="0"/>
    </xf>
    <xf numFmtId="0" fontId="32" fillId="8" borderId="36" xfId="0" applyFont="1" applyFill="1" applyBorder="1" applyAlignment="1" applyProtection="1">
      <alignment horizontal="left" vertical="center"/>
      <protection locked="0"/>
    </xf>
    <xf numFmtId="0" fontId="33" fillId="0" borderId="36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1" fontId="7" fillId="2" borderId="37" xfId="0" applyNumberFormat="1" applyFont="1" applyFill="1" applyBorder="1" applyAlignment="1" applyProtection="1">
      <alignment vertical="center"/>
      <protection locked="0"/>
    </xf>
    <xf numFmtId="1" fontId="7" fillId="2" borderId="38" xfId="0" applyNumberFormat="1" applyFont="1" applyFill="1" applyBorder="1" applyAlignment="1" applyProtection="1">
      <alignment vertical="center"/>
      <protection locked="0"/>
    </xf>
    <xf numFmtId="1" fontId="7" fillId="2" borderId="39" xfId="0" applyNumberFormat="1" applyFont="1" applyFill="1" applyBorder="1" applyAlignment="1" applyProtection="1">
      <alignment vertical="center"/>
      <protection locked="0"/>
    </xf>
    <xf numFmtId="1" fontId="7" fillId="2" borderId="40" xfId="0" applyNumberFormat="1" applyFont="1" applyFill="1" applyBorder="1" applyAlignment="1" applyProtection="1">
      <alignment vertical="center"/>
      <protection locked="0"/>
    </xf>
    <xf numFmtId="1" fontId="7" fillId="2" borderId="41" xfId="0" applyNumberFormat="1" applyFont="1" applyFill="1" applyBorder="1" applyAlignment="1" applyProtection="1">
      <alignment vertical="center"/>
      <protection locked="0"/>
    </xf>
    <xf numFmtId="1" fontId="7" fillId="2" borderId="42" xfId="0" applyNumberFormat="1" applyFont="1" applyFill="1" applyBorder="1" applyAlignment="1" applyProtection="1">
      <alignment vertical="center"/>
      <protection locked="0"/>
    </xf>
    <xf numFmtId="1" fontId="7" fillId="2" borderId="43" xfId="0" applyNumberFormat="1" applyFont="1" applyFill="1" applyBorder="1" applyAlignment="1" applyProtection="1">
      <alignment vertical="center"/>
      <protection locked="0"/>
    </xf>
    <xf numFmtId="1" fontId="7" fillId="2" borderId="44" xfId="0" applyNumberFormat="1" applyFont="1" applyFill="1" applyBorder="1" applyAlignment="1" applyProtection="1">
      <alignment vertical="center"/>
      <protection locked="0"/>
    </xf>
    <xf numFmtId="1" fontId="3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4" fontId="0" fillId="0" borderId="0" xfId="0" applyNumberFormat="1" applyFill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1" fontId="35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7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left" vertical="center"/>
      <protection locked="0"/>
    </xf>
    <xf numFmtId="1" fontId="0" fillId="0" borderId="0" xfId="0" applyNumberFormat="1" applyFill="1" applyAlignment="1" applyProtection="1">
      <alignment vertical="center"/>
      <protection locked="0"/>
    </xf>
    <xf numFmtId="170" fontId="0" fillId="0" borderId="0" xfId="0" applyNumberFormat="1" applyFill="1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  <protection locked="0"/>
    </xf>
    <xf numFmtId="3" fontId="0" fillId="0" borderId="0" xfId="0" applyNumberFormat="1" applyFill="1" applyAlignment="1" applyProtection="1">
      <alignment vertical="center"/>
      <protection locked="0"/>
    </xf>
    <xf numFmtId="1" fontId="36" fillId="30" borderId="0" xfId="0" applyNumberFormat="1" applyFont="1" applyFill="1" applyBorder="1" applyAlignment="1" applyProtection="1">
      <alignment horizontal="left" vertical="center" wrapText="1"/>
      <protection locked="0"/>
    </xf>
    <xf numFmtId="1" fontId="36" fillId="30" borderId="0" xfId="0" applyNumberFormat="1" applyFont="1" applyFill="1" applyBorder="1" applyAlignment="1" applyProtection="1">
      <alignment vertical="center" wrapText="1"/>
      <protection locked="0"/>
    </xf>
    <xf numFmtId="1" fontId="49" fillId="4" borderId="0" xfId="0" applyNumberFormat="1" applyFont="1" applyFill="1" applyBorder="1" applyAlignment="1" applyProtection="1">
      <alignment horizontal="left" vertical="center" wrapText="1"/>
      <protection locked="0"/>
    </xf>
    <xf numFmtId="1" fontId="49" fillId="4" borderId="0" xfId="0" applyNumberFormat="1" applyFont="1" applyFill="1" applyBorder="1" applyAlignment="1" applyProtection="1">
      <alignment vertical="center" wrapText="1"/>
      <protection locked="0"/>
    </xf>
    <xf numFmtId="0" fontId="1" fillId="25" borderId="0" xfId="57" applyFont="1" applyFill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4" fontId="42" fillId="0" borderId="0" xfId="0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9" fillId="0" borderId="0" xfId="51" applyNumberFormat="1" applyFont="1" applyFill="1" applyBorder="1" applyAlignment="1" applyProtection="1">
      <alignment horizontal="right" vertical="center"/>
      <protection locked="0"/>
    </xf>
    <xf numFmtId="0" fontId="43" fillId="0" borderId="0" xfId="0" applyNumberFormat="1" applyFont="1" applyFill="1" applyBorder="1" applyAlignment="1" applyProtection="1">
      <alignment vertical="center"/>
      <protection locked="0"/>
    </xf>
    <xf numFmtId="1" fontId="51" fillId="2" borderId="0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1" fontId="41" fillId="0" borderId="0" xfId="0" applyNumberFormat="1" applyFont="1" applyAlignment="1" applyProtection="1">
      <alignment vertical="center"/>
      <protection locked="0"/>
    </xf>
    <xf numFmtId="4" fontId="40" fillId="0" borderId="0" xfId="0" applyNumberFormat="1" applyFont="1" applyAlignment="1" applyProtection="1">
      <alignment horizontal="right" vertical="center"/>
      <protection locked="0"/>
    </xf>
    <xf numFmtId="4" fontId="6" fillId="30" borderId="47" xfId="0" applyNumberFormat="1" applyFont="1" applyFill="1" applyBorder="1" applyAlignment="1" applyProtection="1">
      <alignment horizontal="right" vertical="center"/>
      <protection/>
    </xf>
    <xf numFmtId="1" fontId="6" fillId="30" borderId="48" xfId="0" applyNumberFormat="1" applyFont="1" applyFill="1" applyBorder="1" applyAlignment="1" applyProtection="1">
      <alignment horizontal="center" vertical="center" wrapText="1"/>
      <protection/>
    </xf>
    <xf numFmtId="1" fontId="6" fillId="30" borderId="49" xfId="0" applyNumberFormat="1" applyFont="1" applyFill="1" applyBorder="1" applyAlignment="1" applyProtection="1">
      <alignment horizontal="center" vertical="center" wrapText="1"/>
      <protection/>
    </xf>
    <xf numFmtId="4" fontId="6" fillId="30" borderId="50" xfId="0" applyNumberFormat="1" applyFont="1" applyFill="1" applyBorder="1" applyAlignment="1" applyProtection="1">
      <alignment horizontal="center" vertical="center"/>
      <protection/>
    </xf>
    <xf numFmtId="4" fontId="8" fillId="31" borderId="51" xfId="0" applyNumberFormat="1" applyFont="1" applyFill="1" applyBorder="1" applyAlignment="1" applyProtection="1">
      <alignment horizontal="right" vertical="center"/>
      <protection/>
    </xf>
    <xf numFmtId="4" fontId="40" fillId="31" borderId="23" xfId="0" applyNumberFormat="1" applyFont="1" applyFill="1" applyBorder="1" applyAlignment="1" applyProtection="1">
      <alignment horizontal="right" vertical="center"/>
      <protection/>
    </xf>
    <xf numFmtId="4" fontId="40" fillId="31" borderId="24" xfId="0" applyNumberFormat="1" applyFont="1" applyFill="1" applyBorder="1" applyAlignment="1" applyProtection="1">
      <alignment horizontal="right" vertical="center"/>
      <protection/>
    </xf>
    <xf numFmtId="4" fontId="40" fillId="31" borderId="25" xfId="0" applyNumberFormat="1" applyFont="1" applyFill="1" applyBorder="1" applyAlignment="1" applyProtection="1">
      <alignment horizontal="right" vertical="center"/>
      <protection/>
    </xf>
    <xf numFmtId="4" fontId="8" fillId="32" borderId="51" xfId="0" applyNumberFormat="1" applyFont="1" applyFill="1" applyBorder="1" applyAlignment="1" applyProtection="1">
      <alignment horizontal="right" vertical="center"/>
      <protection/>
    </xf>
    <xf numFmtId="4" fontId="40" fillId="2" borderId="23" xfId="0" applyNumberFormat="1" applyFont="1" applyFill="1" applyBorder="1" applyAlignment="1" applyProtection="1">
      <alignment horizontal="right" vertical="center"/>
      <protection/>
    </xf>
    <xf numFmtId="4" fontId="40" fillId="2" borderId="24" xfId="0" applyNumberFormat="1" applyFont="1" applyFill="1" applyBorder="1" applyAlignment="1" applyProtection="1">
      <alignment horizontal="right" vertical="center"/>
      <protection/>
    </xf>
    <xf numFmtId="4" fontId="40" fillId="2" borderId="25" xfId="0" applyNumberFormat="1" applyFont="1" applyFill="1" applyBorder="1" applyAlignment="1" applyProtection="1">
      <alignment horizontal="right" vertical="center"/>
      <protection/>
    </xf>
    <xf numFmtId="4" fontId="40" fillId="32" borderId="51" xfId="0" applyNumberFormat="1" applyFont="1" applyFill="1" applyBorder="1" applyAlignment="1" applyProtection="1">
      <alignment horizontal="right" vertical="center"/>
      <protection/>
    </xf>
    <xf numFmtId="1" fontId="10" fillId="30" borderId="52" xfId="0" applyNumberFormat="1" applyFont="1" applyFill="1" applyBorder="1" applyAlignment="1" applyProtection="1">
      <alignment vertical="center"/>
      <protection/>
    </xf>
    <xf numFmtId="1" fontId="10" fillId="30" borderId="52" xfId="0" applyNumberFormat="1" applyFont="1" applyFill="1" applyBorder="1" applyAlignment="1" applyProtection="1">
      <alignment horizontal="left" vertical="center" indent="7"/>
      <protection/>
    </xf>
    <xf numFmtId="1" fontId="10" fillId="30" borderId="53" xfId="0" applyNumberFormat="1" applyFont="1" applyFill="1" applyBorder="1" applyAlignment="1" applyProtection="1">
      <alignment vertical="center"/>
      <protection/>
    </xf>
    <xf numFmtId="4" fontId="6" fillId="30" borderId="54" xfId="0" applyNumberFormat="1" applyFont="1" applyFill="1" applyBorder="1" applyAlignment="1" applyProtection="1">
      <alignment horizontal="right" vertical="center"/>
      <protection/>
    </xf>
    <xf numFmtId="4" fontId="6" fillId="30" borderId="55" xfId="0" applyNumberFormat="1" applyFont="1" applyFill="1" applyBorder="1" applyAlignment="1" applyProtection="1">
      <alignment horizontal="right" vertical="center"/>
      <protection/>
    </xf>
    <xf numFmtId="1" fontId="50" fillId="30" borderId="56" xfId="0" applyNumberFormat="1" applyFont="1" applyFill="1" applyBorder="1" applyAlignment="1" applyProtection="1">
      <alignment vertical="center"/>
      <protection/>
    </xf>
    <xf numFmtId="4" fontId="6" fillId="30" borderId="57" xfId="0" applyNumberFormat="1" applyFont="1" applyFill="1" applyBorder="1" applyAlignment="1" applyProtection="1">
      <alignment horizontal="right" vertical="center"/>
      <protection/>
    </xf>
    <xf numFmtId="1" fontId="40" fillId="2" borderId="58" xfId="0" applyNumberFormat="1" applyFont="1" applyFill="1" applyBorder="1" applyAlignment="1" applyProtection="1">
      <alignment horizontal="left" vertical="center" indent="3"/>
      <protection/>
    </xf>
    <xf numFmtId="1" fontId="40" fillId="2" borderId="59" xfId="0" applyNumberFormat="1" applyFont="1" applyFill="1" applyBorder="1" applyAlignment="1" applyProtection="1">
      <alignment horizontal="left" vertical="center" indent="3"/>
      <protection/>
    </xf>
    <xf numFmtId="1" fontId="40" fillId="2" borderId="60" xfId="0" applyNumberFormat="1" applyFont="1" applyFill="1" applyBorder="1" applyAlignment="1" applyProtection="1">
      <alignment horizontal="left" vertical="center" indent="3"/>
      <protection/>
    </xf>
    <xf numFmtId="4" fontId="8" fillId="31" borderId="61" xfId="0" applyNumberFormat="1" applyFont="1" applyFill="1" applyBorder="1" applyAlignment="1" applyProtection="1">
      <alignment horizontal="right" vertical="center"/>
      <protection/>
    </xf>
    <xf numFmtId="4" fontId="8" fillId="31" borderId="62" xfId="0" applyNumberFormat="1" applyFont="1" applyFill="1" applyBorder="1" applyAlignment="1" applyProtection="1">
      <alignment horizontal="right" vertical="center"/>
      <protection/>
    </xf>
    <xf numFmtId="4" fontId="40" fillId="31" borderId="30" xfId="0" applyNumberFormat="1" applyFont="1" applyFill="1" applyBorder="1" applyAlignment="1" applyProtection="1">
      <alignment horizontal="right" vertical="center"/>
      <protection/>
    </xf>
    <xf numFmtId="4" fontId="40" fillId="31" borderId="31" xfId="0" applyNumberFormat="1" applyFont="1" applyFill="1" applyBorder="1" applyAlignment="1" applyProtection="1">
      <alignment horizontal="right" vertical="center"/>
      <protection/>
    </xf>
    <xf numFmtId="4" fontId="40" fillId="31" borderId="29" xfId="0" applyNumberFormat="1" applyFont="1" applyFill="1" applyBorder="1" applyAlignment="1" applyProtection="1">
      <alignment horizontal="right" vertical="center"/>
      <protection/>
    </xf>
    <xf numFmtId="4" fontId="8" fillId="31" borderId="26" xfId="0" applyNumberFormat="1" applyFont="1" applyFill="1" applyBorder="1" applyAlignment="1" applyProtection="1">
      <alignment horizontal="right" vertical="center"/>
      <protection/>
    </xf>
    <xf numFmtId="4" fontId="8" fillId="31" borderId="27" xfId="0" applyNumberFormat="1" applyFont="1" applyFill="1" applyBorder="1" applyAlignment="1" applyProtection="1">
      <alignment horizontal="right" vertical="center"/>
      <protection/>
    </xf>
    <xf numFmtId="4" fontId="8" fillId="31" borderId="28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0" fontId="6" fillId="17" borderId="57" xfId="0" applyFont="1" applyFill="1" applyBorder="1" applyAlignment="1" applyProtection="1">
      <alignment horizontal="center" vertical="center" wrapText="1"/>
      <protection/>
    </xf>
    <xf numFmtId="0" fontId="6" fillId="17" borderId="63" xfId="0" applyFont="1" applyFill="1" applyBorder="1" applyAlignment="1" applyProtection="1">
      <alignment horizontal="center" vertical="center" wrapText="1"/>
      <protection/>
    </xf>
    <xf numFmtId="1" fontId="9" fillId="31" borderId="64" xfId="0" applyNumberFormat="1" applyFont="1" applyFill="1" applyBorder="1" applyAlignment="1" applyProtection="1">
      <alignment horizontal="center" vertical="center"/>
      <protection/>
    </xf>
    <xf numFmtId="1" fontId="9" fillId="31" borderId="0" xfId="0" applyNumberFormat="1" applyFont="1" applyFill="1" applyBorder="1" applyAlignment="1" applyProtection="1">
      <alignment horizontal="center" vertical="center"/>
      <protection/>
    </xf>
    <xf numFmtId="2" fontId="8" fillId="32" borderId="64" xfId="0" applyNumberFormat="1" applyFont="1" applyFill="1" applyBorder="1" applyAlignment="1" applyProtection="1">
      <alignment horizontal="left" vertical="center" indent="2"/>
      <protection/>
    </xf>
    <xf numFmtId="2" fontId="8" fillId="32" borderId="65" xfId="0" applyNumberFormat="1" applyFont="1" applyFill="1" applyBorder="1" applyAlignment="1" applyProtection="1">
      <alignment horizontal="left" vertical="center" indent="2"/>
      <protection/>
    </xf>
    <xf numFmtId="4" fontId="10" fillId="33" borderId="47" xfId="0" applyNumberFormat="1" applyFont="1" applyFill="1" applyBorder="1" applyAlignment="1" applyProtection="1">
      <alignment vertical="center"/>
      <protection/>
    </xf>
    <xf numFmtId="0" fontId="6" fillId="17" borderId="66" xfId="0" applyFont="1" applyFill="1" applyBorder="1" applyAlignment="1" applyProtection="1">
      <alignment horizontal="center" vertical="center"/>
      <protection/>
    </xf>
    <xf numFmtId="0" fontId="6" fillId="17" borderId="67" xfId="0" applyFont="1" applyFill="1" applyBorder="1" applyAlignment="1" applyProtection="1">
      <alignment horizontal="center" vertical="center" wrapText="1"/>
      <protection/>
    </xf>
    <xf numFmtId="0" fontId="6" fillId="17" borderId="68" xfId="0" applyFont="1" applyFill="1" applyBorder="1" applyAlignment="1" applyProtection="1">
      <alignment horizontal="center" vertical="center" wrapText="1"/>
      <protection/>
    </xf>
    <xf numFmtId="0" fontId="45" fillId="30" borderId="69" xfId="58" applyFont="1" applyFill="1" applyBorder="1" applyAlignment="1" applyProtection="1">
      <alignment horizontal="center" vertical="center" wrapText="1"/>
      <protection/>
    </xf>
    <xf numFmtId="2" fontId="45" fillId="30" borderId="64" xfId="58" applyNumberFormat="1" applyFont="1" applyFill="1" applyBorder="1" applyAlignment="1" applyProtection="1">
      <alignment horizontal="center" vertical="center"/>
      <protection/>
    </xf>
    <xf numFmtId="0" fontId="45" fillId="30" borderId="70" xfId="58" applyFont="1" applyFill="1" applyBorder="1" applyAlignment="1" applyProtection="1">
      <alignment horizontal="center" vertical="center" wrapText="1"/>
      <protection/>
    </xf>
    <xf numFmtId="4" fontId="46" fillId="31" borderId="71" xfId="58" applyNumberFormat="1" applyFont="1" applyFill="1" applyBorder="1" applyAlignment="1" applyProtection="1">
      <alignment vertical="center"/>
      <protection/>
    </xf>
    <xf numFmtId="4" fontId="46" fillId="31" borderId="72" xfId="58" applyNumberFormat="1" applyFont="1" applyFill="1" applyBorder="1" applyAlignment="1" applyProtection="1">
      <alignment vertical="center"/>
      <protection/>
    </xf>
    <xf numFmtId="4" fontId="45" fillId="30" borderId="73" xfId="58" applyNumberFormat="1" applyFont="1" applyFill="1" applyBorder="1" applyAlignment="1" applyProtection="1">
      <alignment horizontal="right" vertical="center"/>
      <protection/>
    </xf>
    <xf numFmtId="0" fontId="45" fillId="30" borderId="0" xfId="58" applyFont="1" applyFill="1" applyBorder="1" applyAlignment="1" applyProtection="1">
      <alignment horizontal="center" vertical="center" wrapText="1"/>
      <protection/>
    </xf>
    <xf numFmtId="4" fontId="45" fillId="30" borderId="74" xfId="58" applyNumberFormat="1" applyFont="1" applyFill="1" applyBorder="1" applyAlignment="1" applyProtection="1">
      <alignment horizontal="right" vertical="center"/>
      <protection/>
    </xf>
    <xf numFmtId="2" fontId="46" fillId="2" borderId="75" xfId="58" applyNumberFormat="1" applyFont="1" applyFill="1" applyBorder="1" applyAlignment="1" applyProtection="1">
      <alignment horizontal="left" vertical="center" indent="1"/>
      <protection/>
    </xf>
    <xf numFmtId="2" fontId="46" fillId="2" borderId="76" xfId="58" applyNumberFormat="1" applyFont="1" applyFill="1" applyBorder="1" applyAlignment="1" applyProtection="1">
      <alignment horizontal="left" vertical="center" indent="1"/>
      <protection/>
    </xf>
    <xf numFmtId="0" fontId="45" fillId="30" borderId="77" xfId="58" applyFont="1" applyFill="1" applyBorder="1" applyAlignment="1" applyProtection="1">
      <alignment horizontal="center" vertical="center" wrapText="1"/>
      <protection/>
    </xf>
    <xf numFmtId="2" fontId="46" fillId="2" borderId="78" xfId="58" applyNumberFormat="1" applyFont="1" applyFill="1" applyBorder="1" applyAlignment="1" applyProtection="1">
      <alignment horizontal="left" vertical="center" indent="1"/>
      <protection/>
    </xf>
    <xf numFmtId="2" fontId="45" fillId="30" borderId="79" xfId="58" applyNumberFormat="1" applyFont="1" applyFill="1" applyBorder="1" applyAlignment="1" applyProtection="1">
      <alignment horizontal="center" vertical="center"/>
      <protection/>
    </xf>
    <xf numFmtId="1" fontId="7" fillId="29" borderId="0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1" fontId="7" fillId="2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1" fontId="6" fillId="33" borderId="80" xfId="0" applyNumberFormat="1" applyFont="1" applyFill="1" applyBorder="1" applyAlignment="1" applyProtection="1">
      <alignment vertical="center"/>
      <protection locked="0"/>
    </xf>
    <xf numFmtId="4" fontId="6" fillId="33" borderId="35" xfId="0" applyNumberFormat="1" applyFont="1" applyFill="1" applyBorder="1" applyAlignment="1" applyProtection="1">
      <alignment horizontal="right" vertical="center"/>
      <protection/>
    </xf>
    <xf numFmtId="4" fontId="6" fillId="33" borderId="32" xfId="0" applyNumberFormat="1" applyFont="1" applyFill="1" applyBorder="1" applyAlignment="1" applyProtection="1">
      <alignment horizontal="right" vertical="center"/>
      <protection/>
    </xf>
    <xf numFmtId="4" fontId="40" fillId="0" borderId="81" xfId="0" applyNumberFormat="1" applyFont="1" applyFill="1" applyBorder="1" applyAlignment="1" applyProtection="1">
      <alignment horizontal="right" vertical="center"/>
      <protection locked="0"/>
    </xf>
    <xf numFmtId="4" fontId="40" fillId="0" borderId="24" xfId="0" applyNumberFormat="1" applyFont="1" applyFill="1" applyBorder="1" applyAlignment="1" applyProtection="1">
      <alignment horizontal="right" vertical="center"/>
      <protection locked="0"/>
    </xf>
    <xf numFmtId="4" fontId="40" fillId="0" borderId="27" xfId="0" applyNumberFormat="1" applyFont="1" applyFill="1" applyBorder="1" applyAlignment="1" applyProtection="1">
      <alignment horizontal="right" vertical="center"/>
      <protection locked="0"/>
    </xf>
    <xf numFmtId="4" fontId="40" fillId="0" borderId="26" xfId="0" applyNumberFormat="1" applyFont="1" applyFill="1" applyBorder="1" applyAlignment="1" applyProtection="1">
      <alignment horizontal="right" vertical="center"/>
      <protection locked="0"/>
    </xf>
    <xf numFmtId="4" fontId="40" fillId="0" borderId="23" xfId="0" applyNumberFormat="1" applyFont="1" applyFill="1" applyBorder="1" applyAlignment="1" applyProtection="1">
      <alignment horizontal="right" vertical="center"/>
      <protection locked="0"/>
    </xf>
    <xf numFmtId="4" fontId="40" fillId="0" borderId="32" xfId="0" applyNumberFormat="1" applyFont="1" applyFill="1" applyBorder="1" applyAlignment="1" applyProtection="1">
      <alignment horizontal="right" vertical="center"/>
      <protection locked="0"/>
    </xf>
    <xf numFmtId="0" fontId="53" fillId="34" borderId="37" xfId="57" applyFont="1" applyFill="1" applyBorder="1" applyAlignment="1">
      <alignment horizontal="center" vertical="center" wrapText="1"/>
      <protection/>
    </xf>
    <xf numFmtId="0" fontId="53" fillId="34" borderId="39" xfId="57" applyFont="1" applyFill="1" applyBorder="1" applyAlignment="1">
      <alignment horizontal="center" vertical="center" wrapText="1"/>
      <protection/>
    </xf>
    <xf numFmtId="0" fontId="53" fillId="34" borderId="40" xfId="57" applyFont="1" applyFill="1" applyBorder="1" applyAlignment="1">
      <alignment horizontal="center" vertical="center" wrapText="1"/>
      <protection/>
    </xf>
    <xf numFmtId="0" fontId="53" fillId="34" borderId="41" xfId="57" applyFont="1" applyFill="1" applyBorder="1" applyAlignment="1">
      <alignment horizontal="center" vertical="center" wrapText="1"/>
      <protection/>
    </xf>
    <xf numFmtId="0" fontId="53" fillId="34" borderId="42" xfId="57" applyFont="1" applyFill="1" applyBorder="1" applyAlignment="1">
      <alignment horizontal="center" vertical="center" wrapText="1"/>
      <protection/>
    </xf>
    <xf numFmtId="0" fontId="53" fillId="34" borderId="44" xfId="57" applyFont="1" applyFill="1" applyBorder="1" applyAlignment="1">
      <alignment horizontal="center" vertical="center" wrapText="1"/>
      <protection/>
    </xf>
    <xf numFmtId="1" fontId="39" fillId="30" borderId="82" xfId="0" applyNumberFormat="1" applyFont="1" applyFill="1" applyBorder="1" applyAlignment="1" applyProtection="1">
      <alignment horizontal="center" vertical="center"/>
      <protection/>
    </xf>
    <xf numFmtId="1" fontId="39" fillId="30" borderId="83" xfId="0" applyNumberFormat="1" applyFont="1" applyFill="1" applyBorder="1" applyAlignment="1" applyProtection="1">
      <alignment horizontal="center" vertical="center"/>
      <protection/>
    </xf>
    <xf numFmtId="1" fontId="39" fillId="30" borderId="84" xfId="0" applyNumberFormat="1" applyFont="1" applyFill="1" applyBorder="1" applyAlignment="1" applyProtection="1">
      <alignment horizontal="center" vertical="center"/>
      <protection/>
    </xf>
    <xf numFmtId="1" fontId="39" fillId="30" borderId="85" xfId="0" applyNumberFormat="1" applyFont="1" applyFill="1" applyBorder="1" applyAlignment="1" applyProtection="1">
      <alignment horizontal="center" vertical="center"/>
      <protection/>
    </xf>
    <xf numFmtId="174" fontId="39" fillId="30" borderId="82" xfId="0" applyNumberFormat="1" applyFont="1" applyFill="1" applyBorder="1" applyAlignment="1" applyProtection="1">
      <alignment horizontal="left" vertical="center" indent="1"/>
      <protection/>
    </xf>
    <xf numFmtId="174" fontId="39" fillId="30" borderId="86" xfId="0" applyNumberFormat="1" applyFont="1" applyFill="1" applyBorder="1" applyAlignment="1" applyProtection="1">
      <alignment horizontal="left" vertical="center" indent="1"/>
      <protection/>
    </xf>
    <xf numFmtId="174" fontId="39" fillId="30" borderId="83" xfId="0" applyNumberFormat="1" applyFont="1" applyFill="1" applyBorder="1" applyAlignment="1" applyProtection="1">
      <alignment horizontal="left" vertical="center" indent="1"/>
      <protection/>
    </xf>
    <xf numFmtId="174" fontId="39" fillId="30" borderId="84" xfId="0" applyNumberFormat="1" applyFont="1" applyFill="1" applyBorder="1" applyAlignment="1" applyProtection="1">
      <alignment horizontal="left" vertical="center" indent="1"/>
      <protection/>
    </xf>
    <xf numFmtId="174" fontId="39" fillId="30" borderId="87" xfId="0" applyNumberFormat="1" applyFont="1" applyFill="1" applyBorder="1" applyAlignment="1" applyProtection="1">
      <alignment horizontal="left" vertical="center" indent="1"/>
      <protection/>
    </xf>
    <xf numFmtId="174" fontId="39" fillId="30" borderId="85" xfId="0" applyNumberFormat="1" applyFont="1" applyFill="1" applyBorder="1" applyAlignment="1" applyProtection="1">
      <alignment horizontal="left" vertical="center" indent="1"/>
      <protection/>
    </xf>
    <xf numFmtId="1" fontId="39" fillId="30" borderId="82" xfId="0" applyNumberFormat="1" applyFont="1" applyFill="1" applyBorder="1" applyAlignment="1" applyProtection="1">
      <alignment horizontal="left" vertical="center" indent="1"/>
      <protection/>
    </xf>
    <xf numFmtId="1" fontId="39" fillId="30" borderId="86" xfId="0" applyNumberFormat="1" applyFont="1" applyFill="1" applyBorder="1" applyAlignment="1" applyProtection="1">
      <alignment horizontal="left" vertical="center" indent="1"/>
      <protection/>
    </xf>
    <xf numFmtId="1" fontId="39" fillId="30" borderId="83" xfId="0" applyNumberFormat="1" applyFont="1" applyFill="1" applyBorder="1" applyAlignment="1" applyProtection="1">
      <alignment horizontal="left" vertical="center" indent="1"/>
      <protection/>
    </xf>
    <xf numFmtId="1" fontId="39" fillId="30" borderId="84" xfId="0" applyNumberFormat="1" applyFont="1" applyFill="1" applyBorder="1" applyAlignment="1" applyProtection="1">
      <alignment horizontal="left" vertical="center" indent="1"/>
      <protection/>
    </xf>
    <xf numFmtId="1" fontId="39" fillId="30" borderId="87" xfId="0" applyNumberFormat="1" applyFont="1" applyFill="1" applyBorder="1" applyAlignment="1" applyProtection="1">
      <alignment horizontal="left" vertical="center" indent="1"/>
      <protection/>
    </xf>
    <xf numFmtId="1" fontId="39" fillId="30" borderId="85" xfId="0" applyNumberFormat="1" applyFont="1" applyFill="1" applyBorder="1" applyAlignment="1" applyProtection="1">
      <alignment horizontal="left" vertical="center" indent="1"/>
      <protection/>
    </xf>
    <xf numFmtId="1" fontId="10" fillId="30" borderId="0" xfId="0" applyNumberFormat="1" applyFont="1" applyFill="1" applyBorder="1" applyAlignment="1" applyProtection="1">
      <alignment horizontal="left" vertical="center"/>
      <protection/>
    </xf>
    <xf numFmtId="1" fontId="38" fillId="29" borderId="0" xfId="0" applyNumberFormat="1" applyFont="1" applyFill="1" applyBorder="1" applyAlignment="1" applyProtection="1">
      <alignment horizontal="left" vertical="center"/>
      <protection/>
    </xf>
    <xf numFmtId="1" fontId="38" fillId="29" borderId="0" xfId="0" applyNumberFormat="1" applyFont="1" applyFill="1" applyBorder="1" applyAlignment="1" applyProtection="1">
      <alignment horizontal="left" vertical="center" wrapText="1"/>
      <protection/>
    </xf>
    <xf numFmtId="1" fontId="38" fillId="29" borderId="0" xfId="0" applyNumberFormat="1" applyFont="1" applyFill="1" applyBorder="1" applyAlignment="1" applyProtection="1">
      <alignment horizontal="left" vertical="center"/>
      <protection/>
    </xf>
    <xf numFmtId="1" fontId="38" fillId="29" borderId="0" xfId="0" applyNumberFormat="1" applyFont="1" applyFill="1" applyBorder="1" applyAlignment="1" applyProtection="1">
      <alignment horizontal="left" vertical="center" wrapText="1"/>
      <protection/>
    </xf>
    <xf numFmtId="1" fontId="10" fillId="30" borderId="0" xfId="0" applyNumberFormat="1" applyFont="1" applyFill="1" applyBorder="1" applyAlignment="1" applyProtection="1">
      <alignment horizontal="left" vertical="center" wrapText="1"/>
      <protection/>
    </xf>
    <xf numFmtId="3" fontId="34" fillId="29" borderId="15" xfId="0" applyNumberFormat="1" applyFont="1" applyFill="1" applyBorder="1" applyAlignment="1" applyProtection="1">
      <alignment horizontal="center" vertical="center"/>
      <protection locked="0"/>
    </xf>
    <xf numFmtId="3" fontId="34" fillId="29" borderId="17" xfId="0" applyNumberFormat="1" applyFont="1" applyFill="1" applyBorder="1" applyAlignment="1" applyProtection="1">
      <alignment horizontal="center" vertical="center"/>
      <protection locked="0"/>
    </xf>
    <xf numFmtId="4" fontId="34" fillId="29" borderId="19" xfId="0" applyNumberFormat="1" applyFont="1" applyFill="1" applyBorder="1" applyAlignment="1" applyProtection="1">
      <alignment horizontal="right" vertical="center"/>
      <protection locked="0"/>
    </xf>
    <xf numFmtId="1" fontId="34" fillId="29" borderId="88" xfId="0" applyNumberFormat="1" applyFont="1" applyFill="1" applyBorder="1" applyAlignment="1" applyProtection="1">
      <alignment horizontal="left" vertical="center"/>
      <protection locked="0"/>
    </xf>
    <xf numFmtId="1" fontId="34" fillId="29" borderId="19" xfId="0" applyNumberFormat="1" applyFont="1" applyFill="1" applyBorder="1" applyAlignment="1" applyProtection="1">
      <alignment horizontal="left" vertical="center"/>
      <protection locked="0"/>
    </xf>
    <xf numFmtId="4" fontId="34" fillId="29" borderId="19" xfId="0" applyNumberFormat="1" applyFont="1" applyFill="1" applyBorder="1" applyAlignment="1" applyProtection="1">
      <alignment horizontal="right" vertical="center"/>
      <protection/>
    </xf>
    <xf numFmtId="4" fontId="34" fillId="29" borderId="17" xfId="0" applyNumberFormat="1" applyFont="1" applyFill="1" applyBorder="1" applyAlignment="1" applyProtection="1">
      <alignment horizontal="right" vertical="center"/>
      <protection/>
    </xf>
    <xf numFmtId="4" fontId="34" fillId="29" borderId="15" xfId="0" applyNumberFormat="1" applyFont="1" applyFill="1" applyBorder="1" applyAlignment="1" applyProtection="1">
      <alignment horizontal="right" vertical="center"/>
      <protection locked="0"/>
    </xf>
    <xf numFmtId="1" fontId="38" fillId="29" borderId="0" xfId="0" applyNumberFormat="1" applyFont="1" applyFill="1" applyBorder="1" applyAlignment="1" applyProtection="1">
      <alignment horizontal="center" vertical="center"/>
      <protection locked="0"/>
    </xf>
    <xf numFmtId="1" fontId="38" fillId="29" borderId="0" xfId="0" applyNumberFormat="1" applyFont="1" applyFill="1" applyBorder="1" applyAlignment="1" applyProtection="1">
      <alignment horizontal="left" vertical="center"/>
      <protection locked="0"/>
    </xf>
    <xf numFmtId="1" fontId="34" fillId="29" borderId="89" xfId="0" applyNumberFormat="1" applyFont="1" applyFill="1" applyBorder="1" applyAlignment="1" applyProtection="1">
      <alignment horizontal="left" vertical="center"/>
      <protection locked="0"/>
    </xf>
    <xf numFmtId="1" fontId="34" fillId="29" borderId="17" xfId="0" applyNumberFormat="1" applyFont="1" applyFill="1" applyBorder="1" applyAlignment="1" applyProtection="1">
      <alignment horizontal="left" vertical="center"/>
      <protection locked="0"/>
    </xf>
    <xf numFmtId="4" fontId="34" fillId="29" borderId="17" xfId="0" applyNumberFormat="1" applyFont="1" applyFill="1" applyBorder="1" applyAlignment="1" applyProtection="1">
      <alignment horizontal="right" vertical="center"/>
      <protection locked="0"/>
    </xf>
    <xf numFmtId="1" fontId="37" fillId="30" borderId="90" xfId="0" applyNumberFormat="1" applyFont="1" applyFill="1" applyBorder="1" applyAlignment="1" applyProtection="1">
      <alignment horizontal="left" vertical="center" wrapText="1"/>
      <protection/>
    </xf>
    <xf numFmtId="1" fontId="37" fillId="30" borderId="91" xfId="0" applyNumberFormat="1" applyFont="1" applyFill="1" applyBorder="1" applyAlignment="1" applyProtection="1">
      <alignment horizontal="center" vertical="center"/>
      <protection/>
    </xf>
    <xf numFmtId="1" fontId="34" fillId="29" borderId="92" xfId="0" applyNumberFormat="1" applyFont="1" applyFill="1" applyBorder="1" applyAlignment="1" applyProtection="1">
      <alignment horizontal="left" vertical="center"/>
      <protection locked="0"/>
    </xf>
    <xf numFmtId="1" fontId="34" fillId="29" borderId="15" xfId="0" applyNumberFormat="1" applyFont="1" applyFill="1" applyBorder="1" applyAlignment="1" applyProtection="1">
      <alignment horizontal="left" vertical="center"/>
      <protection locked="0"/>
    </xf>
    <xf numFmtId="1" fontId="10" fillId="30" borderId="93" xfId="0" applyNumberFormat="1" applyFont="1" applyFill="1" applyBorder="1" applyAlignment="1" applyProtection="1">
      <alignment horizontal="left" vertical="center" wrapText="1"/>
      <protection/>
    </xf>
    <xf numFmtId="1" fontId="10" fillId="30" borderId="0" xfId="0" applyNumberFormat="1" applyFont="1" applyFill="1" applyBorder="1" applyAlignment="1" applyProtection="1">
      <alignment horizontal="center" vertical="center"/>
      <protection/>
    </xf>
    <xf numFmtId="14" fontId="38" fillId="29" borderId="0" xfId="0" applyNumberFormat="1" applyFont="1" applyFill="1" applyBorder="1" applyAlignment="1" applyProtection="1">
      <alignment horizontal="center" vertical="center"/>
      <protection locked="0"/>
    </xf>
    <xf numFmtId="1" fontId="34" fillId="2" borderId="37" xfId="0" applyNumberFormat="1" applyFont="1" applyFill="1" applyBorder="1" applyAlignment="1" applyProtection="1">
      <alignment horizontal="center" vertical="center" wrapText="1"/>
      <protection/>
    </xf>
    <xf numFmtId="1" fontId="34" fillId="2" borderId="38" xfId="0" applyNumberFormat="1" applyFont="1" applyFill="1" applyBorder="1" applyAlignment="1" applyProtection="1">
      <alignment horizontal="center" vertical="center" wrapText="1"/>
      <protection/>
    </xf>
    <xf numFmtId="1" fontId="34" fillId="2" borderId="39" xfId="0" applyNumberFormat="1" applyFont="1" applyFill="1" applyBorder="1" applyAlignment="1" applyProtection="1">
      <alignment horizontal="center" vertical="center" wrapText="1"/>
      <protection/>
    </xf>
    <xf numFmtId="1" fontId="34" fillId="2" borderId="40" xfId="0" applyNumberFormat="1" applyFont="1" applyFill="1" applyBorder="1" applyAlignment="1" applyProtection="1">
      <alignment horizontal="center" vertical="center" wrapText="1"/>
      <protection/>
    </xf>
    <xf numFmtId="1" fontId="34" fillId="2" borderId="0" xfId="0" applyNumberFormat="1" applyFont="1" applyFill="1" applyBorder="1" applyAlignment="1" applyProtection="1">
      <alignment horizontal="center" vertical="center" wrapText="1"/>
      <protection/>
    </xf>
    <xf numFmtId="1" fontId="34" fillId="2" borderId="41" xfId="0" applyNumberFormat="1" applyFont="1" applyFill="1" applyBorder="1" applyAlignment="1" applyProtection="1">
      <alignment horizontal="center" vertical="center" wrapText="1"/>
      <protection/>
    </xf>
    <xf numFmtId="1" fontId="34" fillId="2" borderId="42" xfId="0" applyNumberFormat="1" applyFont="1" applyFill="1" applyBorder="1" applyAlignment="1" applyProtection="1">
      <alignment horizontal="center" vertical="center" wrapText="1"/>
      <protection/>
    </xf>
    <xf numFmtId="1" fontId="34" fillId="2" borderId="43" xfId="0" applyNumberFormat="1" applyFont="1" applyFill="1" applyBorder="1" applyAlignment="1" applyProtection="1">
      <alignment horizontal="center" vertical="center" wrapText="1"/>
      <protection/>
    </xf>
    <xf numFmtId="1" fontId="34" fillId="2" borderId="44" xfId="0" applyNumberFormat="1" applyFont="1" applyFill="1" applyBorder="1" applyAlignment="1" applyProtection="1">
      <alignment horizontal="center" vertical="center" wrapText="1"/>
      <protection/>
    </xf>
    <xf numFmtId="1" fontId="36" fillId="30" borderId="94" xfId="0" applyNumberFormat="1" applyFont="1" applyFill="1" applyBorder="1" applyAlignment="1" applyProtection="1">
      <alignment horizontal="center" vertical="center"/>
      <protection/>
    </xf>
    <xf numFmtId="1" fontId="36" fillId="30" borderId="95" xfId="0" applyNumberFormat="1" applyFont="1" applyFill="1" applyBorder="1" applyAlignment="1" applyProtection="1">
      <alignment horizontal="center" vertical="center"/>
      <protection/>
    </xf>
    <xf numFmtId="1" fontId="38" fillId="29" borderId="96" xfId="0" applyNumberFormat="1" applyFont="1" applyFill="1" applyBorder="1" applyAlignment="1" applyProtection="1">
      <alignment horizontal="center" vertical="center"/>
      <protection locked="0"/>
    </xf>
    <xf numFmtId="1" fontId="38" fillId="29" borderId="97" xfId="0" applyNumberFormat="1" applyFont="1" applyFill="1" applyBorder="1" applyAlignment="1" applyProtection="1">
      <alignment horizontal="center" vertical="center"/>
      <protection locked="0"/>
    </xf>
    <xf numFmtId="170" fontId="38" fillId="29" borderId="0" xfId="0" applyNumberFormat="1" applyFont="1" applyFill="1" applyBorder="1" applyAlignment="1" applyProtection="1">
      <alignment horizontal="center" vertical="center"/>
      <protection locked="0"/>
    </xf>
    <xf numFmtId="1" fontId="38" fillId="29" borderId="98" xfId="0" applyNumberFormat="1" applyFont="1" applyFill="1" applyBorder="1" applyAlignment="1" applyProtection="1">
      <alignment horizontal="center" vertical="center"/>
      <protection locked="0"/>
    </xf>
    <xf numFmtId="1" fontId="38" fillId="29" borderId="99" xfId="0" applyNumberFormat="1" applyFont="1" applyFill="1" applyBorder="1" applyAlignment="1" applyProtection="1">
      <alignment horizontal="center" vertical="center"/>
      <protection locked="0"/>
    </xf>
    <xf numFmtId="3" fontId="34" fillId="29" borderId="19" xfId="0" applyNumberFormat="1" applyFont="1" applyFill="1" applyBorder="1" applyAlignment="1" applyProtection="1">
      <alignment horizontal="center" vertical="center"/>
      <protection locked="0"/>
    </xf>
    <xf numFmtId="1" fontId="36" fillId="30" borderId="100" xfId="0" applyNumberFormat="1" applyFont="1" applyFill="1" applyBorder="1" applyAlignment="1" applyProtection="1">
      <alignment horizontal="center" vertical="center" wrapText="1"/>
      <protection/>
    </xf>
    <xf numFmtId="1" fontId="36" fillId="30" borderId="95" xfId="0" applyNumberFormat="1" applyFont="1" applyFill="1" applyBorder="1" applyAlignment="1" applyProtection="1">
      <alignment horizontal="center" vertical="center" wrapText="1"/>
      <protection/>
    </xf>
    <xf numFmtId="1" fontId="10" fillId="30" borderId="101" xfId="0" applyNumberFormat="1" applyFont="1" applyFill="1" applyBorder="1" applyAlignment="1" applyProtection="1">
      <alignment horizontal="center" vertical="center" wrapText="1"/>
      <protection/>
    </xf>
    <xf numFmtId="1" fontId="10" fillId="30" borderId="102" xfId="0" applyNumberFormat="1" applyFont="1" applyFill="1" applyBorder="1" applyAlignment="1" applyProtection="1">
      <alignment horizontal="center" vertical="center" wrapText="1"/>
      <protection/>
    </xf>
    <xf numFmtId="4" fontId="34" fillId="29" borderId="15" xfId="0" applyNumberFormat="1" applyFont="1" applyFill="1" applyBorder="1" applyAlignment="1" applyProtection="1">
      <alignment horizontal="right" vertical="center"/>
      <protection/>
    </xf>
    <xf numFmtId="1" fontId="36" fillId="30" borderId="103" xfId="0" applyNumberFormat="1" applyFont="1" applyFill="1" applyBorder="1" applyAlignment="1" applyProtection="1">
      <alignment horizontal="center" vertical="center" wrapText="1"/>
      <protection/>
    </xf>
    <xf numFmtId="1" fontId="36" fillId="30" borderId="45" xfId="0" applyNumberFormat="1" applyFont="1" applyFill="1" applyBorder="1" applyAlignment="1" applyProtection="1">
      <alignment horizontal="center" vertical="center" wrapText="1"/>
      <protection/>
    </xf>
    <xf numFmtId="1" fontId="10" fillId="30" borderId="104" xfId="0" applyNumberFormat="1" applyFont="1" applyFill="1" applyBorder="1" applyAlignment="1" applyProtection="1">
      <alignment horizontal="left" vertical="center"/>
      <protection/>
    </xf>
    <xf numFmtId="1" fontId="10" fillId="30" borderId="105" xfId="0" applyNumberFormat="1" applyFont="1" applyFill="1" applyBorder="1" applyAlignment="1" applyProtection="1">
      <alignment horizontal="left" vertical="center"/>
      <protection/>
    </xf>
    <xf numFmtId="1" fontId="37" fillId="30" borderId="101" xfId="0" applyNumberFormat="1" applyFont="1" applyFill="1" applyBorder="1" applyAlignment="1" applyProtection="1">
      <alignment horizontal="left" vertical="center" wrapText="1"/>
      <protection/>
    </xf>
    <xf numFmtId="1" fontId="10" fillId="30" borderId="0" xfId="0" applyNumberFormat="1" applyFont="1" applyFill="1" applyBorder="1" applyAlignment="1" applyProtection="1">
      <alignment horizontal="center" vertical="center"/>
      <protection/>
    </xf>
    <xf numFmtId="1" fontId="36" fillId="0" borderId="0" xfId="0" applyNumberFormat="1" applyFont="1" applyFill="1" applyBorder="1" applyAlignment="1" applyProtection="1">
      <alignment horizontal="left" vertical="center" wrapText="1"/>
      <protection locked="0"/>
    </xf>
    <xf numFmtId="1" fontId="37" fillId="30" borderId="101" xfId="0" applyNumberFormat="1" applyFont="1" applyFill="1" applyBorder="1" applyAlignment="1" applyProtection="1">
      <alignment horizontal="center" vertical="center"/>
      <protection/>
    </xf>
    <xf numFmtId="3" fontId="38" fillId="29" borderId="14" xfId="0" applyNumberFormat="1" applyFont="1" applyFill="1" applyBorder="1" applyAlignment="1" applyProtection="1">
      <alignment horizontal="center" vertical="center"/>
      <protection locked="0"/>
    </xf>
    <xf numFmtId="1" fontId="37" fillId="30" borderId="90" xfId="0" applyNumberFormat="1" applyFont="1" applyFill="1" applyBorder="1" applyAlignment="1" applyProtection="1">
      <alignment horizontal="left" vertical="center"/>
      <protection/>
    </xf>
    <xf numFmtId="3" fontId="38" fillId="29" borderId="106" xfId="0" applyNumberFormat="1" applyFont="1" applyFill="1" applyBorder="1" applyAlignment="1" applyProtection="1">
      <alignment horizontal="center" vertical="center"/>
      <protection locked="0"/>
    </xf>
    <xf numFmtId="1" fontId="8" fillId="31" borderId="107" xfId="0" applyNumberFormat="1" applyFont="1" applyFill="1" applyBorder="1" applyAlignment="1" applyProtection="1">
      <alignment horizontal="left" vertical="center" indent="1"/>
      <protection/>
    </xf>
    <xf numFmtId="1" fontId="8" fillId="31" borderId="59" xfId="0" applyNumberFormat="1" applyFont="1" applyFill="1" applyBorder="1" applyAlignment="1" applyProtection="1">
      <alignment horizontal="left" vertical="center" indent="1"/>
      <protection/>
    </xf>
    <xf numFmtId="1" fontId="8" fillId="31" borderId="60" xfId="0" applyNumberFormat="1" applyFont="1" applyFill="1" applyBorder="1" applyAlignment="1" applyProtection="1">
      <alignment horizontal="left" vertical="center" indent="1"/>
      <protection/>
    </xf>
    <xf numFmtId="1" fontId="8" fillId="32" borderId="107" xfId="0" applyNumberFormat="1" applyFont="1" applyFill="1" applyBorder="1" applyAlignment="1" applyProtection="1">
      <alignment horizontal="left" vertical="center" indent="2"/>
      <protection/>
    </xf>
    <xf numFmtId="1" fontId="8" fillId="32" borderId="59" xfId="0" applyNumberFormat="1" applyFont="1" applyFill="1" applyBorder="1" applyAlignment="1" applyProtection="1">
      <alignment horizontal="left" vertical="center" indent="2"/>
      <protection/>
    </xf>
    <xf numFmtId="1" fontId="8" fillId="32" borderId="60" xfId="0" applyNumberFormat="1" applyFont="1" applyFill="1" applyBorder="1" applyAlignment="1" applyProtection="1">
      <alignment horizontal="left" vertical="center" indent="2"/>
      <protection/>
    </xf>
    <xf numFmtId="1" fontId="40" fillId="32" borderId="107" xfId="0" applyNumberFormat="1" applyFont="1" applyFill="1" applyBorder="1" applyAlignment="1" applyProtection="1">
      <alignment horizontal="left" vertical="center" indent="3"/>
      <protection/>
    </xf>
    <xf numFmtId="1" fontId="40" fillId="32" borderId="59" xfId="0" applyNumberFormat="1" applyFont="1" applyFill="1" applyBorder="1" applyAlignment="1" applyProtection="1">
      <alignment horizontal="left" vertical="center" indent="3"/>
      <protection/>
    </xf>
    <xf numFmtId="1" fontId="40" fillId="32" borderId="60" xfId="0" applyNumberFormat="1" applyFont="1" applyFill="1" applyBorder="1" applyAlignment="1" applyProtection="1">
      <alignment horizontal="left" vertical="center" indent="3"/>
      <protection/>
    </xf>
    <xf numFmtId="1" fontId="8" fillId="31" borderId="58" xfId="0" applyNumberFormat="1" applyFont="1" applyFill="1" applyBorder="1" applyAlignment="1" applyProtection="1">
      <alignment horizontal="left" vertical="center" indent="1"/>
      <protection/>
    </xf>
    <xf numFmtId="1" fontId="8" fillId="32" borderId="58" xfId="0" applyNumberFormat="1" applyFont="1" applyFill="1" applyBorder="1" applyAlignment="1" applyProtection="1">
      <alignment horizontal="left" vertical="center" indent="2"/>
      <protection/>
    </xf>
    <xf numFmtId="1" fontId="39" fillId="30" borderId="86" xfId="0" applyNumberFormat="1" applyFont="1" applyFill="1" applyBorder="1" applyAlignment="1" applyProtection="1">
      <alignment horizontal="center" vertical="center"/>
      <protection/>
    </xf>
    <xf numFmtId="1" fontId="39" fillId="30" borderId="87" xfId="0" applyNumberFormat="1" applyFont="1" applyFill="1" applyBorder="1" applyAlignment="1" applyProtection="1">
      <alignment horizontal="center" vertical="center"/>
      <protection/>
    </xf>
    <xf numFmtId="1" fontId="40" fillId="32" borderId="58" xfId="0" applyNumberFormat="1" applyFont="1" applyFill="1" applyBorder="1" applyAlignment="1" applyProtection="1">
      <alignment horizontal="left" vertical="center" indent="3"/>
      <protection/>
    </xf>
    <xf numFmtId="1" fontId="8" fillId="31" borderId="108" xfId="0" applyNumberFormat="1" applyFont="1" applyFill="1" applyBorder="1" applyAlignment="1" applyProtection="1">
      <alignment horizontal="left" vertical="center" indent="1"/>
      <protection/>
    </xf>
    <xf numFmtId="1" fontId="8" fillId="31" borderId="109" xfId="0" applyNumberFormat="1" applyFont="1" applyFill="1" applyBorder="1" applyAlignment="1" applyProtection="1">
      <alignment horizontal="left" vertical="center" indent="1"/>
      <protection/>
    </xf>
    <xf numFmtId="1" fontId="8" fillId="31" borderId="110" xfId="0" applyNumberFormat="1" applyFont="1" applyFill="1" applyBorder="1" applyAlignment="1" applyProtection="1">
      <alignment horizontal="left" vertical="center" indent="1"/>
      <protection/>
    </xf>
    <xf numFmtId="1" fontId="8" fillId="31" borderId="111" xfId="0" applyNumberFormat="1" applyFont="1" applyFill="1" applyBorder="1" applyAlignment="1" applyProtection="1">
      <alignment horizontal="left" vertical="center" indent="1"/>
      <protection/>
    </xf>
    <xf numFmtId="1" fontId="8" fillId="31" borderId="112" xfId="0" applyNumberFormat="1" applyFont="1" applyFill="1" applyBorder="1" applyAlignment="1" applyProtection="1">
      <alignment horizontal="left" vertical="center" indent="1"/>
      <protection/>
    </xf>
    <xf numFmtId="1" fontId="8" fillId="31" borderId="113" xfId="0" applyNumberFormat="1" applyFont="1" applyFill="1" applyBorder="1" applyAlignment="1" applyProtection="1">
      <alignment horizontal="left" vertical="center" indent="1"/>
      <protection/>
    </xf>
    <xf numFmtId="1" fontId="40" fillId="32" borderId="107" xfId="0" applyNumberFormat="1" applyFont="1" applyFill="1" applyBorder="1" applyAlignment="1" applyProtection="1">
      <alignment horizontal="left" vertical="center" indent="3"/>
      <protection/>
    </xf>
    <xf numFmtId="1" fontId="40" fillId="32" borderId="59" xfId="0" applyNumberFormat="1" applyFont="1" applyFill="1" applyBorder="1" applyAlignment="1" applyProtection="1">
      <alignment horizontal="left" vertical="center" indent="3"/>
      <protection/>
    </xf>
    <xf numFmtId="1" fontId="40" fillId="32" borderId="60" xfId="0" applyNumberFormat="1" applyFont="1" applyFill="1" applyBorder="1" applyAlignment="1" applyProtection="1">
      <alignment horizontal="left" vertical="center" indent="3"/>
      <protection/>
    </xf>
    <xf numFmtId="1" fontId="39" fillId="30" borderId="82" xfId="0" applyNumberFormat="1" applyFont="1" applyFill="1" applyBorder="1" applyAlignment="1" applyProtection="1">
      <alignment horizontal="left" vertical="center" indent="1"/>
      <protection locked="0"/>
    </xf>
    <xf numFmtId="1" fontId="39" fillId="30" borderId="86" xfId="0" applyNumberFormat="1" applyFont="1" applyFill="1" applyBorder="1" applyAlignment="1" applyProtection="1">
      <alignment horizontal="left" vertical="center" indent="1"/>
      <protection locked="0"/>
    </xf>
    <xf numFmtId="1" fontId="39" fillId="30" borderId="83" xfId="0" applyNumberFormat="1" applyFont="1" applyFill="1" applyBorder="1" applyAlignment="1" applyProtection="1">
      <alignment horizontal="left" vertical="center" indent="1"/>
      <protection locked="0"/>
    </xf>
    <xf numFmtId="1" fontId="39" fillId="30" borderId="84" xfId="0" applyNumberFormat="1" applyFont="1" applyFill="1" applyBorder="1" applyAlignment="1" applyProtection="1">
      <alignment horizontal="left" vertical="center" indent="1"/>
      <protection locked="0"/>
    </xf>
    <xf numFmtId="1" fontId="39" fillId="30" borderId="87" xfId="0" applyNumberFormat="1" applyFont="1" applyFill="1" applyBorder="1" applyAlignment="1" applyProtection="1">
      <alignment horizontal="left" vertical="center" indent="1"/>
      <protection locked="0"/>
    </xf>
    <xf numFmtId="1" fontId="39" fillId="30" borderId="85" xfId="0" applyNumberFormat="1" applyFont="1" applyFill="1" applyBorder="1" applyAlignment="1" applyProtection="1">
      <alignment horizontal="left" vertical="center" indent="1"/>
      <protection locked="0"/>
    </xf>
    <xf numFmtId="1" fontId="10" fillId="30" borderId="105" xfId="0" applyNumberFormat="1" applyFont="1" applyFill="1" applyBorder="1" applyAlignment="1" applyProtection="1">
      <alignment horizontal="center" vertical="center"/>
      <protection/>
    </xf>
    <xf numFmtId="1" fontId="10" fillId="30" borderId="91" xfId="0" applyNumberFormat="1" applyFont="1" applyFill="1" applyBorder="1" applyAlignment="1" applyProtection="1">
      <alignment horizontal="center" vertical="center"/>
      <protection/>
    </xf>
    <xf numFmtId="1" fontId="10" fillId="30" borderId="114" xfId="0" applyNumberFormat="1" applyFont="1" applyFill="1" applyBorder="1" applyAlignment="1" applyProtection="1">
      <alignment horizontal="center" vertical="center"/>
      <protection/>
    </xf>
    <xf numFmtId="1" fontId="8" fillId="32" borderId="107" xfId="0" applyNumberFormat="1" applyFont="1" applyFill="1" applyBorder="1" applyAlignment="1" applyProtection="1">
      <alignment horizontal="left" vertical="center" indent="2"/>
      <protection/>
    </xf>
    <xf numFmtId="1" fontId="8" fillId="32" borderId="59" xfId="0" applyNumberFormat="1" applyFont="1" applyFill="1" applyBorder="1" applyAlignment="1" applyProtection="1">
      <alignment horizontal="left" vertical="center" indent="2"/>
      <protection/>
    </xf>
    <xf numFmtId="1" fontId="8" fillId="32" borderId="60" xfId="0" applyNumberFormat="1" applyFont="1" applyFill="1" applyBorder="1" applyAlignment="1" applyProtection="1">
      <alignment horizontal="left" vertical="center" indent="2"/>
      <protection/>
    </xf>
    <xf numFmtId="2" fontId="8" fillId="32" borderId="64" xfId="0" applyNumberFormat="1" applyFont="1" applyFill="1" applyBorder="1" applyAlignment="1" applyProtection="1">
      <alignment horizontal="left" vertical="center" indent="2"/>
      <protection/>
    </xf>
    <xf numFmtId="2" fontId="8" fillId="32" borderId="65" xfId="0" applyNumberFormat="1" applyFont="1" applyFill="1" applyBorder="1" applyAlignment="1" applyProtection="1">
      <alignment horizontal="left" vertical="center" indent="2"/>
      <protection/>
    </xf>
    <xf numFmtId="0" fontId="6" fillId="17" borderId="47" xfId="0" applyFont="1" applyFill="1" applyBorder="1" applyAlignment="1" applyProtection="1">
      <alignment horizontal="center" vertical="center" wrapText="1"/>
      <protection/>
    </xf>
    <xf numFmtId="0" fontId="6" fillId="17" borderId="115" xfId="0" applyFont="1" applyFill="1" applyBorder="1" applyAlignment="1" applyProtection="1">
      <alignment horizontal="center" vertical="center" wrapText="1"/>
      <protection/>
    </xf>
    <xf numFmtId="0" fontId="6" fillId="17" borderId="116" xfId="0" applyFont="1" applyFill="1" applyBorder="1" applyAlignment="1" applyProtection="1">
      <alignment horizontal="center" vertical="center" wrapText="1"/>
      <protection/>
    </xf>
    <xf numFmtId="0" fontId="6" fillId="17" borderId="117" xfId="0" applyFont="1" applyFill="1" applyBorder="1" applyAlignment="1" applyProtection="1">
      <alignment horizontal="center" vertical="center" wrapText="1"/>
      <protection/>
    </xf>
    <xf numFmtId="2" fontId="8" fillId="32" borderId="118" xfId="0" applyNumberFormat="1" applyFont="1" applyFill="1" applyBorder="1" applyAlignment="1" applyProtection="1">
      <alignment horizontal="left" vertical="center" indent="2"/>
      <protection/>
    </xf>
    <xf numFmtId="2" fontId="8" fillId="32" borderId="119" xfId="0" applyNumberFormat="1" applyFont="1" applyFill="1" applyBorder="1" applyAlignment="1" applyProtection="1">
      <alignment horizontal="left" vertical="center" indent="2"/>
      <protection/>
    </xf>
    <xf numFmtId="2" fontId="8" fillId="32" borderId="120" xfId="0" applyNumberFormat="1" applyFont="1" applyFill="1" applyBorder="1" applyAlignment="1" applyProtection="1">
      <alignment horizontal="left" vertical="center" indent="2"/>
      <protection/>
    </xf>
    <xf numFmtId="2" fontId="8" fillId="32" borderId="121" xfId="0" applyNumberFormat="1" applyFont="1" applyFill="1" applyBorder="1" applyAlignment="1" applyProtection="1">
      <alignment horizontal="left" vertical="center" indent="2"/>
      <protection/>
    </xf>
    <xf numFmtId="2" fontId="8" fillId="32" borderId="122" xfId="0" applyNumberFormat="1" applyFont="1" applyFill="1" applyBorder="1" applyAlignment="1" applyProtection="1">
      <alignment horizontal="left" vertical="center" indent="2"/>
      <protection/>
    </xf>
    <xf numFmtId="1" fontId="6" fillId="33" borderId="123" xfId="0" applyNumberFormat="1" applyFont="1" applyFill="1" applyBorder="1" applyAlignment="1" applyProtection="1">
      <alignment horizontal="left" vertical="center" indent="1"/>
      <protection/>
    </xf>
    <xf numFmtId="1" fontId="6" fillId="33" borderId="124" xfId="0" applyNumberFormat="1" applyFont="1" applyFill="1" applyBorder="1" applyAlignment="1" applyProtection="1">
      <alignment horizontal="left" vertical="center" indent="1"/>
      <protection/>
    </xf>
    <xf numFmtId="2" fontId="8" fillId="32" borderId="64" xfId="0" applyNumberFormat="1" applyFont="1" applyFill="1" applyBorder="1" applyAlignment="1" applyProtection="1">
      <alignment horizontal="left" vertical="center" indent="2"/>
      <protection/>
    </xf>
    <xf numFmtId="2" fontId="8" fillId="32" borderId="65" xfId="0" applyNumberFormat="1" applyFont="1" applyFill="1" applyBorder="1" applyAlignment="1" applyProtection="1">
      <alignment horizontal="left" vertical="center" indent="2"/>
      <protection/>
    </xf>
    <xf numFmtId="1" fontId="8" fillId="31" borderId="125" xfId="0" applyNumberFormat="1" applyFont="1" applyFill="1" applyBorder="1" applyAlignment="1" applyProtection="1">
      <alignment horizontal="center" vertical="center" wrapText="1"/>
      <protection/>
    </xf>
    <xf numFmtId="1" fontId="8" fillId="31" borderId="126" xfId="0" applyNumberFormat="1" applyFont="1" applyFill="1" applyBorder="1" applyAlignment="1" applyProtection="1">
      <alignment horizontal="center" vertical="center" wrapText="1"/>
      <protection/>
    </xf>
    <xf numFmtId="1" fontId="8" fillId="31" borderId="127" xfId="0" applyNumberFormat="1" applyFont="1" applyFill="1" applyBorder="1" applyAlignment="1" applyProtection="1">
      <alignment horizontal="center" vertical="center" wrapText="1"/>
      <protection/>
    </xf>
    <xf numFmtId="1" fontId="8" fillId="31" borderId="118" xfId="0" applyNumberFormat="1" applyFont="1" applyFill="1" applyBorder="1" applyAlignment="1" applyProtection="1">
      <alignment horizontal="center" vertical="center" wrapText="1"/>
      <protection/>
    </xf>
    <xf numFmtId="1" fontId="8" fillId="31" borderId="77" xfId="0" applyNumberFormat="1" applyFont="1" applyFill="1" applyBorder="1" applyAlignment="1" applyProtection="1">
      <alignment horizontal="center" vertical="center" wrapText="1"/>
      <protection/>
    </xf>
    <xf numFmtId="1" fontId="8" fillId="31" borderId="128" xfId="0" applyNumberFormat="1" applyFont="1" applyFill="1" applyBorder="1" applyAlignment="1" applyProtection="1">
      <alignment horizontal="center" vertical="center" wrapText="1"/>
      <protection/>
    </xf>
    <xf numFmtId="1" fontId="8" fillId="31" borderId="64" xfId="0" applyNumberFormat="1" applyFont="1" applyFill="1" applyBorder="1" applyAlignment="1" applyProtection="1">
      <alignment horizontal="center" vertical="center" wrapText="1"/>
      <protection/>
    </xf>
    <xf numFmtId="1" fontId="8" fillId="31" borderId="0" xfId="0" applyNumberFormat="1" applyFont="1" applyFill="1" applyBorder="1" applyAlignment="1" applyProtection="1">
      <alignment horizontal="center" vertical="center" wrapText="1"/>
      <protection/>
    </xf>
    <xf numFmtId="1" fontId="8" fillId="31" borderId="129" xfId="0" applyNumberFormat="1" applyFont="1" applyFill="1" applyBorder="1" applyAlignment="1" applyProtection="1">
      <alignment horizontal="center" vertical="center" wrapText="1"/>
      <protection/>
    </xf>
    <xf numFmtId="1" fontId="8" fillId="31" borderId="120" xfId="0" applyNumberFormat="1" applyFont="1" applyFill="1" applyBorder="1" applyAlignment="1" applyProtection="1">
      <alignment horizontal="center" vertical="center" wrapText="1"/>
      <protection/>
    </xf>
    <xf numFmtId="1" fontId="8" fillId="31" borderId="130" xfId="0" applyNumberFormat="1" applyFont="1" applyFill="1" applyBorder="1" applyAlignment="1" applyProtection="1">
      <alignment horizontal="center" vertical="center" wrapText="1"/>
      <protection/>
    </xf>
    <xf numFmtId="1" fontId="8" fillId="31" borderId="131" xfId="0" applyNumberFormat="1" applyFont="1" applyFill="1" applyBorder="1" applyAlignment="1" applyProtection="1">
      <alignment horizontal="center" vertical="center" wrapText="1"/>
      <protection/>
    </xf>
    <xf numFmtId="4" fontId="40" fillId="0" borderId="132" xfId="0" applyNumberFormat="1" applyFont="1" applyFill="1" applyBorder="1" applyAlignment="1" applyProtection="1">
      <alignment horizontal="center" vertical="center"/>
      <protection locked="0"/>
    </xf>
    <xf numFmtId="4" fontId="40" fillId="0" borderId="133" xfId="0" applyNumberFormat="1" applyFont="1" applyFill="1" applyBorder="1" applyAlignment="1" applyProtection="1">
      <alignment horizontal="center" vertical="center"/>
      <protection locked="0"/>
    </xf>
    <xf numFmtId="4" fontId="40" fillId="0" borderId="134" xfId="0" applyNumberFormat="1" applyFont="1" applyFill="1" applyBorder="1" applyAlignment="1" applyProtection="1">
      <alignment horizontal="center" vertical="center"/>
      <protection locked="0"/>
    </xf>
    <xf numFmtId="4" fontId="40" fillId="0" borderId="135" xfId="0" applyNumberFormat="1" applyFont="1" applyFill="1" applyBorder="1" applyAlignment="1" applyProtection="1">
      <alignment horizontal="center" vertical="center"/>
      <protection locked="0"/>
    </xf>
    <xf numFmtId="4" fontId="40" fillId="0" borderId="136" xfId="0" applyNumberFormat="1" applyFont="1" applyFill="1" applyBorder="1" applyAlignment="1" applyProtection="1">
      <alignment horizontal="center" vertical="center"/>
      <protection locked="0"/>
    </xf>
    <xf numFmtId="4" fontId="40" fillId="0" borderId="137" xfId="0" applyNumberFormat="1" applyFont="1" applyFill="1" applyBorder="1" applyAlignment="1" applyProtection="1">
      <alignment horizontal="center" vertical="center"/>
      <protection locked="0"/>
    </xf>
    <xf numFmtId="1" fontId="7" fillId="31" borderId="118" xfId="0" applyNumberFormat="1" applyFont="1" applyFill="1" applyBorder="1" applyAlignment="1" applyProtection="1">
      <alignment horizontal="center" vertical="center"/>
      <protection/>
    </xf>
    <xf numFmtId="1" fontId="7" fillId="31" borderId="77" xfId="0" applyNumberFormat="1" applyFont="1" applyFill="1" applyBorder="1" applyAlignment="1" applyProtection="1">
      <alignment horizontal="center" vertical="center"/>
      <protection/>
    </xf>
    <xf numFmtId="1" fontId="7" fillId="31" borderId="119" xfId="0" applyNumberFormat="1" applyFont="1" applyFill="1" applyBorder="1" applyAlignment="1" applyProtection="1">
      <alignment horizontal="center" vertical="center"/>
      <protection/>
    </xf>
    <xf numFmtId="1" fontId="7" fillId="31" borderId="64" xfId="0" applyNumberFormat="1" applyFont="1" applyFill="1" applyBorder="1" applyAlignment="1" applyProtection="1">
      <alignment horizontal="center" vertical="center"/>
      <protection/>
    </xf>
    <xf numFmtId="1" fontId="7" fillId="31" borderId="0" xfId="0" applyNumberFormat="1" applyFont="1" applyFill="1" applyBorder="1" applyAlignment="1" applyProtection="1">
      <alignment horizontal="center" vertical="center"/>
      <protection/>
    </xf>
    <xf numFmtId="1" fontId="7" fillId="31" borderId="65" xfId="0" applyNumberFormat="1" applyFont="1" applyFill="1" applyBorder="1" applyAlignment="1" applyProtection="1">
      <alignment horizontal="center" vertical="center"/>
      <protection/>
    </xf>
    <xf numFmtId="1" fontId="7" fillId="31" borderId="120" xfId="0" applyNumberFormat="1" applyFont="1" applyFill="1" applyBorder="1" applyAlignment="1" applyProtection="1">
      <alignment horizontal="center" vertical="center"/>
      <protection/>
    </xf>
    <xf numFmtId="1" fontId="7" fillId="31" borderId="130" xfId="0" applyNumberFormat="1" applyFont="1" applyFill="1" applyBorder="1" applyAlignment="1" applyProtection="1">
      <alignment horizontal="center" vertical="center"/>
      <protection/>
    </xf>
    <xf numFmtId="1" fontId="7" fillId="31" borderId="121" xfId="0" applyNumberFormat="1" applyFont="1" applyFill="1" applyBorder="1" applyAlignment="1" applyProtection="1">
      <alignment horizontal="center" vertical="center"/>
      <protection/>
    </xf>
    <xf numFmtId="1" fontId="39" fillId="30" borderId="138" xfId="0" applyNumberFormat="1" applyFont="1" applyFill="1" applyBorder="1" applyAlignment="1" applyProtection="1">
      <alignment horizontal="left" vertical="center" indent="1"/>
      <protection/>
    </xf>
    <xf numFmtId="1" fontId="39" fillId="30" borderId="139" xfId="0" applyNumberFormat="1" applyFont="1" applyFill="1" applyBorder="1" applyAlignment="1" applyProtection="1">
      <alignment horizontal="left" vertical="center" indent="1"/>
      <protection/>
    </xf>
    <xf numFmtId="1" fontId="6" fillId="33" borderId="64" xfId="0" applyNumberFormat="1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17" borderId="57" xfId="0" applyFont="1" applyFill="1" applyBorder="1" applyAlignment="1" applyProtection="1">
      <alignment horizontal="center" vertical="center" wrapText="1"/>
      <protection/>
    </xf>
    <xf numFmtId="0" fontId="6" fillId="17" borderId="63" xfId="0" applyFont="1" applyFill="1" applyBorder="1" applyAlignment="1" applyProtection="1">
      <alignment horizontal="center" vertical="center" wrapText="1"/>
      <protection/>
    </xf>
    <xf numFmtId="0" fontId="6" fillId="17" borderId="47" xfId="0" applyFont="1" applyFill="1" applyBorder="1" applyAlignment="1" applyProtection="1">
      <alignment horizontal="center" vertical="center"/>
      <protection/>
    </xf>
    <xf numFmtId="0" fontId="6" fillId="17" borderId="77" xfId="0" applyFont="1" applyFill="1" applyBorder="1" applyAlignment="1" applyProtection="1">
      <alignment horizontal="center" vertical="center"/>
      <protection/>
    </xf>
    <xf numFmtId="0" fontId="6" fillId="17" borderId="118" xfId="0" applyFont="1" applyFill="1" applyBorder="1" applyAlignment="1" applyProtection="1">
      <alignment horizontal="center" vertical="center" wrapText="1"/>
      <protection/>
    </xf>
    <xf numFmtId="0" fontId="6" fillId="17" borderId="77" xfId="0" applyFont="1" applyFill="1" applyBorder="1" applyAlignment="1" applyProtection="1">
      <alignment horizontal="center" vertical="center" wrapText="1"/>
      <protection/>
    </xf>
    <xf numFmtId="0" fontId="6" fillId="17" borderId="120" xfId="0" applyFont="1" applyFill="1" applyBorder="1" applyAlignment="1" applyProtection="1">
      <alignment horizontal="center" vertical="center" wrapText="1"/>
      <protection/>
    </xf>
    <xf numFmtId="0" fontId="6" fillId="17" borderId="130" xfId="0" applyFont="1" applyFill="1" applyBorder="1" applyAlignment="1" applyProtection="1">
      <alignment horizontal="center" vertical="center" wrapText="1"/>
      <protection/>
    </xf>
    <xf numFmtId="1" fontId="9" fillId="31" borderId="64" xfId="0" applyNumberFormat="1" applyFont="1" applyFill="1" applyBorder="1" applyAlignment="1" applyProtection="1">
      <alignment horizontal="center" vertical="center"/>
      <protection/>
    </xf>
    <xf numFmtId="1" fontId="9" fillId="31" borderId="0" xfId="0" applyNumberFormat="1" applyFont="1" applyFill="1" applyBorder="1" applyAlignment="1" applyProtection="1">
      <alignment horizontal="center" vertical="center"/>
      <protection/>
    </xf>
    <xf numFmtId="1" fontId="9" fillId="31" borderId="65" xfId="0" applyNumberFormat="1" applyFont="1" applyFill="1" applyBorder="1" applyAlignment="1" applyProtection="1">
      <alignment horizontal="center" vertical="center"/>
      <protection/>
    </xf>
    <xf numFmtId="4" fontId="40" fillId="0" borderId="140" xfId="0" applyNumberFormat="1" applyFont="1" applyFill="1" applyBorder="1" applyAlignment="1" applyProtection="1">
      <alignment horizontal="center" vertical="center"/>
      <protection locked="0"/>
    </xf>
    <xf numFmtId="4" fontId="40" fillId="0" borderId="141" xfId="0" applyNumberFormat="1" applyFont="1" applyFill="1" applyBorder="1" applyAlignment="1" applyProtection="1">
      <alignment horizontal="center" vertical="center"/>
      <protection locked="0"/>
    </xf>
    <xf numFmtId="4" fontId="40" fillId="0" borderId="142" xfId="0" applyNumberFormat="1" applyFont="1" applyFill="1" applyBorder="1" applyAlignment="1" applyProtection="1">
      <alignment horizontal="center" vertical="center"/>
      <protection locked="0"/>
    </xf>
    <xf numFmtId="1" fontId="6" fillId="33" borderId="64" xfId="0" applyNumberFormat="1" applyFont="1" applyFill="1" applyBorder="1" applyAlignment="1" applyProtection="1">
      <alignment horizontal="center" vertical="center"/>
      <protection locked="0"/>
    </xf>
    <xf numFmtId="1" fontId="6" fillId="33" borderId="0" xfId="0" applyNumberFormat="1" applyFont="1" applyFill="1" applyBorder="1" applyAlignment="1" applyProtection="1">
      <alignment horizontal="center" vertical="center"/>
      <protection locked="0"/>
    </xf>
    <xf numFmtId="1" fontId="39" fillId="30" borderId="143" xfId="0" applyNumberFormat="1" applyFont="1" applyFill="1" applyBorder="1" applyAlignment="1" applyProtection="1">
      <alignment horizontal="left" vertical="center" indent="1"/>
      <protection/>
    </xf>
    <xf numFmtId="1" fontId="39" fillId="30" borderId="0" xfId="0" applyNumberFormat="1" applyFont="1" applyFill="1" applyBorder="1" applyAlignment="1" applyProtection="1">
      <alignment horizontal="left" vertical="center" indent="1"/>
      <protection/>
    </xf>
    <xf numFmtId="0" fontId="6" fillId="17" borderId="64" xfId="0" applyFont="1" applyFill="1" applyBorder="1" applyAlignment="1" applyProtection="1">
      <alignment horizontal="center" vertical="center" wrapText="1"/>
      <protection/>
    </xf>
    <xf numFmtId="0" fontId="6" fillId="17" borderId="0" xfId="0" applyFont="1" applyFill="1" applyBorder="1" applyAlignment="1" applyProtection="1">
      <alignment horizontal="center" vertical="center" wrapText="1"/>
      <protection/>
    </xf>
    <xf numFmtId="2" fontId="46" fillId="2" borderId="144" xfId="58" applyNumberFormat="1" applyFont="1" applyFill="1" applyBorder="1" applyAlignment="1" applyProtection="1">
      <alignment horizontal="left" vertical="center" indent="3"/>
      <protection/>
    </xf>
    <xf numFmtId="2" fontId="46" fillId="2" borderId="145" xfId="58" applyNumberFormat="1" applyFont="1" applyFill="1" applyBorder="1" applyAlignment="1" applyProtection="1">
      <alignment horizontal="left" vertical="center" indent="3"/>
      <protection/>
    </xf>
    <xf numFmtId="2" fontId="46" fillId="2" borderId="146" xfId="58" applyNumberFormat="1" applyFont="1" applyFill="1" applyBorder="1" applyAlignment="1" applyProtection="1">
      <alignment horizontal="left" vertical="center" indent="3"/>
      <protection/>
    </xf>
    <xf numFmtId="2" fontId="46" fillId="2" borderId="144" xfId="58" applyNumberFormat="1" applyFont="1" applyFill="1" applyBorder="1" applyAlignment="1" applyProtection="1">
      <alignment horizontal="left" vertical="center" indent="3"/>
      <protection/>
    </xf>
    <xf numFmtId="2" fontId="46" fillId="2" borderId="145" xfId="58" applyNumberFormat="1" applyFont="1" applyFill="1" applyBorder="1" applyAlignment="1" applyProtection="1">
      <alignment horizontal="left" vertical="center" indent="3"/>
      <protection/>
    </xf>
    <xf numFmtId="2" fontId="46" fillId="2" borderId="146" xfId="58" applyNumberFormat="1" applyFont="1" applyFill="1" applyBorder="1" applyAlignment="1" applyProtection="1">
      <alignment horizontal="left" vertical="center" indent="3"/>
      <protection/>
    </xf>
    <xf numFmtId="2" fontId="45" fillId="30" borderId="64" xfId="58" applyNumberFormat="1" applyFont="1" applyFill="1" applyBorder="1" applyAlignment="1" applyProtection="1">
      <alignment horizontal="center" vertical="center"/>
      <protection/>
    </xf>
    <xf numFmtId="2" fontId="45" fillId="30" borderId="0" xfId="58" applyNumberFormat="1" applyFont="1" applyFill="1" applyBorder="1" applyAlignment="1" applyProtection="1">
      <alignment horizontal="center" vertical="center"/>
      <protection/>
    </xf>
    <xf numFmtId="1" fontId="8" fillId="31" borderId="147" xfId="0" applyNumberFormat="1" applyFont="1" applyFill="1" applyBorder="1" applyAlignment="1" applyProtection="1">
      <alignment horizontal="left" vertical="center" indent="1"/>
      <protection/>
    </xf>
    <xf numFmtId="1" fontId="8" fillId="31" borderId="148" xfId="0" applyNumberFormat="1" applyFont="1" applyFill="1" applyBorder="1" applyAlignment="1" applyProtection="1">
      <alignment horizontal="left" vertical="center" indent="1"/>
      <protection/>
    </xf>
    <xf numFmtId="1" fontId="8" fillId="31" borderId="149" xfId="0" applyNumberFormat="1" applyFont="1" applyFill="1" applyBorder="1" applyAlignment="1" applyProtection="1">
      <alignment horizontal="left" vertical="center" indent="1"/>
      <protection/>
    </xf>
    <xf numFmtId="1" fontId="8" fillId="31" borderId="150" xfId="0" applyNumberFormat="1" applyFont="1" applyFill="1" applyBorder="1" applyAlignment="1" applyProtection="1">
      <alignment horizontal="left" vertical="center" indent="1"/>
      <protection/>
    </xf>
    <xf numFmtId="0" fontId="45" fillId="30" borderId="69" xfId="58" applyFont="1" applyFill="1" applyBorder="1" applyAlignment="1" applyProtection="1">
      <alignment horizontal="center" vertical="center" wrapText="1"/>
      <protection/>
    </xf>
    <xf numFmtId="0" fontId="45" fillId="30" borderId="151" xfId="58" applyFont="1" applyFill="1" applyBorder="1" applyAlignment="1" applyProtection="1">
      <alignment horizontal="center" vertical="center" wrapText="1"/>
      <protection/>
    </xf>
    <xf numFmtId="1" fontId="8" fillId="31" borderId="152" xfId="0" applyNumberFormat="1" applyFont="1" applyFill="1" applyBorder="1" applyAlignment="1" applyProtection="1">
      <alignment horizontal="left" vertical="center" indent="1"/>
      <protection/>
    </xf>
    <xf numFmtId="1" fontId="8" fillId="31" borderId="153" xfId="0" applyNumberFormat="1" applyFont="1" applyFill="1" applyBorder="1" applyAlignment="1" applyProtection="1">
      <alignment horizontal="left" vertical="center" indent="1"/>
      <protection/>
    </xf>
    <xf numFmtId="1" fontId="8" fillId="31" borderId="154" xfId="0" applyNumberFormat="1" applyFont="1" applyFill="1" applyBorder="1" applyAlignment="1" applyProtection="1">
      <alignment horizontal="left" vertical="center" indent="1"/>
      <protection/>
    </xf>
    <xf numFmtId="1" fontId="8" fillId="31" borderId="147" xfId="0" applyNumberFormat="1" applyFont="1" applyFill="1" applyBorder="1" applyAlignment="1" applyProtection="1">
      <alignment horizontal="left" vertical="center" indent="1"/>
      <protection/>
    </xf>
    <xf numFmtId="1" fontId="8" fillId="31" borderId="59" xfId="0" applyNumberFormat="1" applyFont="1" applyFill="1" applyBorder="1" applyAlignment="1" applyProtection="1">
      <alignment horizontal="left" vertical="center" indent="1"/>
      <protection/>
    </xf>
    <xf numFmtId="1" fontId="8" fillId="31" borderId="60" xfId="0" applyNumberFormat="1" applyFont="1" applyFill="1" applyBorder="1" applyAlignment="1" applyProtection="1">
      <alignment horizontal="left" vertical="center" indent="1"/>
      <protection/>
    </xf>
    <xf numFmtId="2" fontId="46" fillId="2" borderId="155" xfId="58" applyNumberFormat="1" applyFont="1" applyFill="1" applyBorder="1" applyAlignment="1" applyProtection="1">
      <alignment horizontal="left" vertical="center" indent="3"/>
      <protection/>
    </xf>
    <xf numFmtId="2" fontId="46" fillId="2" borderId="156" xfId="58" applyNumberFormat="1" applyFont="1" applyFill="1" applyBorder="1" applyAlignment="1" applyProtection="1">
      <alignment horizontal="left" vertical="center" indent="3"/>
      <protection/>
    </xf>
    <xf numFmtId="2" fontId="46" fillId="2" borderId="157" xfId="58" applyNumberFormat="1" applyFont="1" applyFill="1" applyBorder="1" applyAlignment="1" applyProtection="1">
      <alignment horizontal="left" vertical="center" indent="3"/>
      <protection/>
    </xf>
    <xf numFmtId="1" fontId="39" fillId="30" borderId="82" xfId="0" applyNumberFormat="1" applyFont="1" applyFill="1" applyBorder="1" applyAlignment="1" applyProtection="1">
      <alignment horizontal="left" vertical="center"/>
      <protection/>
    </xf>
    <xf numFmtId="1" fontId="39" fillId="30" borderId="86" xfId="0" applyNumberFormat="1" applyFont="1" applyFill="1" applyBorder="1" applyAlignment="1" applyProtection="1">
      <alignment horizontal="left" vertical="center"/>
      <protection/>
    </xf>
    <xf numFmtId="1" fontId="39" fillId="30" borderId="83" xfId="0" applyNumberFormat="1" applyFont="1" applyFill="1" applyBorder="1" applyAlignment="1" applyProtection="1">
      <alignment horizontal="left" vertical="center"/>
      <protection/>
    </xf>
    <xf numFmtId="1" fontId="39" fillId="30" borderId="84" xfId="0" applyNumberFormat="1" applyFont="1" applyFill="1" applyBorder="1" applyAlignment="1" applyProtection="1">
      <alignment horizontal="left" vertical="center"/>
      <protection/>
    </xf>
    <xf numFmtId="1" fontId="39" fillId="30" borderId="87" xfId="0" applyNumberFormat="1" applyFont="1" applyFill="1" applyBorder="1" applyAlignment="1" applyProtection="1">
      <alignment horizontal="left" vertical="center"/>
      <protection/>
    </xf>
    <xf numFmtId="1" fontId="39" fillId="30" borderId="85" xfId="0" applyNumberFormat="1" applyFont="1" applyFill="1" applyBorder="1" applyAlignment="1" applyProtection="1">
      <alignment horizontal="left" vertical="center"/>
      <protection/>
    </xf>
  </cellXfs>
  <cellStyles count="5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Moeda 2" xfId="53"/>
    <cellStyle name="Neutro" xfId="54"/>
    <cellStyle name="Normal 2" xfId="55"/>
    <cellStyle name="Normal 3" xfId="56"/>
    <cellStyle name="Normal_BC_CTT_Accenture" xfId="57"/>
    <cellStyle name="Normal_Modelo%20de%20análise%20Financeira_LC_%20V7(1)" xfId="58"/>
    <cellStyle name="Nota" xfId="59"/>
    <cellStyle name="Percent" xfId="60"/>
    <cellStyle name="Percentagem 2" xfId="61"/>
    <cellStyle name="Percentagem 3" xfId="62"/>
    <cellStyle name="Percentagem 4" xfId="63"/>
    <cellStyle name="Saída" xfId="64"/>
    <cellStyle name="Comma [0]" xfId="65"/>
    <cellStyle name="Texto de Aviso" xfId="66"/>
    <cellStyle name="Texto Explicativo" xfId="67"/>
    <cellStyle name="Título" xfId="68"/>
    <cellStyle name="Total" xfId="69"/>
    <cellStyle name="Verificar Célula" xfId="70"/>
    <cellStyle name="Comma" xfId="71"/>
    <cellStyle name="Vírgula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19050</xdr:rowOff>
    </xdr:from>
    <xdr:ext cx="0" cy="1476375"/>
    <xdr:sp>
      <xdr:nvSpPr>
        <xdr:cNvPr id="1" name="Text Box 1"/>
        <xdr:cNvSpPr txBox="1">
          <a:spLocks noChangeArrowheads="1"/>
        </xdr:cNvSpPr>
      </xdr:nvSpPr>
      <xdr:spPr>
        <a:xfrm>
          <a:off x="4486275" y="581025"/>
          <a:ext cx="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ISS, IP - </a:t>
          </a:r>
          <a:r>
            <a:rPr lang="en-US" cap="none" sz="14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Departamento de Gestão Financeira</a:t>
          </a:r>
          <a:r>
            <a:rPr lang="en-US" cap="none" sz="1400" b="1" i="1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ATRIBUIÇÃO DE FINANCIAMENTOS EXTRAORDINÁRIOS: FSS E SE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  <a:latin typeface="Wingdings"/>
              <a:ea typeface="Wingdings"/>
              <a:cs typeface="Wingdings"/>
            </a:rPr>
            <a:t></a:t>
          </a:r>
          <a:r>
            <a:rPr lang="en-US" cap="none" sz="1100" b="1" i="0" u="none" baseline="0">
              <a:solidFill>
                <a:srgbClr val="333333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Modelo de análise económico-financeira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(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Suporte ao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Anexo 3. ANÁLISE ECONÓMICO-FINANCEIRA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)</a:t>
          </a:r>
        </a:p>
      </xdr:txBody>
    </xdr:sp>
    <xdr:clientData/>
  </xdr:oneCellAnchor>
  <xdr:twoCellAnchor editAs="oneCell">
    <xdr:from>
      <xdr:col>11</xdr:col>
      <xdr:colOff>457200</xdr:colOff>
      <xdr:row>26</xdr:row>
      <xdr:rowOff>28575</xdr:rowOff>
    </xdr:from>
    <xdr:to>
      <xdr:col>11</xdr:col>
      <xdr:colOff>457200</xdr:colOff>
      <xdr:row>28</xdr:row>
      <xdr:rowOff>57150</xdr:rowOff>
    </xdr:to>
    <xdr:pic>
      <xdr:nvPicPr>
        <xdr:cNvPr id="2" name="Picture 2" descr="bu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1910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18</xdr:row>
      <xdr:rowOff>19050</xdr:rowOff>
    </xdr:from>
    <xdr:to>
      <xdr:col>2</xdr:col>
      <xdr:colOff>323850</xdr:colOff>
      <xdr:row>18</xdr:row>
      <xdr:rowOff>200025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84797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11</xdr:row>
      <xdr:rowOff>9525</xdr:rowOff>
    </xdr:from>
    <xdr:to>
      <xdr:col>11</xdr:col>
      <xdr:colOff>561975</xdr:colOff>
      <xdr:row>25</xdr:row>
      <xdr:rowOff>47625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752600"/>
          <a:ext cx="34861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</xdr:row>
      <xdr:rowOff>76200</xdr:rowOff>
    </xdr:from>
    <xdr:to>
      <xdr:col>9</xdr:col>
      <xdr:colOff>533400</xdr:colOff>
      <xdr:row>5</xdr:row>
      <xdr:rowOff>123825</xdr:rowOff>
    </xdr:to>
    <xdr:pic>
      <xdr:nvPicPr>
        <xdr:cNvPr id="5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0300" y="314325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619125</xdr:colOff>
      <xdr:row>2</xdr:row>
      <xdr:rowOff>0</xdr:rowOff>
    </xdr:from>
    <xdr:to>
      <xdr:col>10</xdr:col>
      <xdr:colOff>466725</xdr:colOff>
      <xdr:row>5</xdr:row>
      <xdr:rowOff>0</xdr:rowOff>
    </xdr:to>
    <xdr:grpSp>
      <xdr:nvGrpSpPr>
        <xdr:cNvPr id="6" name="Grupo 2"/>
        <xdr:cNvGrpSpPr>
          <a:grpSpLocks/>
        </xdr:cNvGrpSpPr>
      </xdr:nvGrpSpPr>
      <xdr:grpSpPr>
        <a:xfrm>
          <a:off x="7134225" y="400050"/>
          <a:ext cx="581025" cy="485775"/>
          <a:chOff x="9182101" y="400050"/>
          <a:chExt cx="581024" cy="447675"/>
        </a:xfrm>
        <a:solidFill>
          <a:srgbClr val="FFFFFF"/>
        </a:solidFill>
      </xdr:grpSpPr>
      <xdr:sp>
        <xdr:nvSpPr>
          <xdr:cNvPr id="7" name="Text Box 1"/>
          <xdr:cNvSpPr txBox="1">
            <a:spLocks noChangeArrowheads="1"/>
          </xdr:cNvSpPr>
        </xdr:nvSpPr>
        <xdr:spPr>
          <a:xfrm>
            <a:off x="9182101" y="400050"/>
            <a:ext cx="581024" cy="447675"/>
          </a:xfrm>
          <a:prstGeom prst="rect">
            <a:avLst/>
          </a:prstGeom>
          <a:solidFill>
            <a:srgbClr val="EDEDED"/>
          </a:solidFill>
          <a:ln w="889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27432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DGCF</a:t>
            </a:r>
          </a:p>
        </xdr:txBody>
      </xdr:sp>
      <xdr:pic>
        <xdr:nvPicPr>
          <xdr:cNvPr id="8" name="Picture 1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401147" y="447727"/>
            <a:ext cx="190431" cy="1904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209550</xdr:colOff>
      <xdr:row>1</xdr:row>
      <xdr:rowOff>95250</xdr:rowOff>
    </xdr:from>
    <xdr:to>
      <xdr:col>8</xdr:col>
      <xdr:colOff>276225</xdr:colOff>
      <xdr:row>5</xdr:row>
      <xdr:rowOff>142875</xdr:rowOff>
    </xdr:to>
    <xdr:pic>
      <xdr:nvPicPr>
        <xdr:cNvPr id="9" name="Picture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05425" y="333375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47625</xdr:rowOff>
    </xdr:from>
    <xdr:to>
      <xdr:col>6</xdr:col>
      <xdr:colOff>228600</xdr:colOff>
      <xdr:row>6</xdr:row>
      <xdr:rowOff>66675</xdr:rowOff>
    </xdr:to>
    <xdr:grpSp>
      <xdr:nvGrpSpPr>
        <xdr:cNvPr id="1" name="Group 22"/>
        <xdr:cNvGrpSpPr>
          <a:grpSpLocks/>
        </xdr:cNvGrpSpPr>
      </xdr:nvGrpSpPr>
      <xdr:grpSpPr>
        <a:xfrm>
          <a:off x="523875" y="247650"/>
          <a:ext cx="2171700" cy="828675"/>
          <a:chOff x="59" y="29"/>
          <a:chExt cx="227" cy="87"/>
        </a:xfrm>
        <a:solidFill>
          <a:srgbClr val="FFFFFF"/>
        </a:solidFill>
      </xdr:grpSpPr>
      <xdr:grpSp>
        <xdr:nvGrpSpPr>
          <xdr:cNvPr id="2" name="Grupo 2"/>
          <xdr:cNvGrpSpPr>
            <a:grpSpLocks/>
          </xdr:cNvGrpSpPr>
        </xdr:nvGrpSpPr>
        <xdr:grpSpPr>
          <a:xfrm>
            <a:off x="223" y="41"/>
            <a:ext cx="63" cy="59"/>
            <a:chOff x="9182101" y="400050"/>
            <a:chExt cx="581024" cy="447675"/>
          </a:xfrm>
          <a:solidFill>
            <a:srgbClr val="FFFFFF"/>
          </a:solidFill>
        </xdr:grpSpPr>
        <xdr:sp>
          <xdr:nvSpPr>
            <xdr:cNvPr id="3" name="Text Box 1"/>
            <xdr:cNvSpPr txBox="1">
              <a:spLocks noChangeArrowheads="1"/>
            </xdr:cNvSpPr>
          </xdr:nvSpPr>
          <xdr:spPr>
            <a:xfrm>
              <a:off x="9184716" y="400050"/>
              <a:ext cx="578409" cy="447675"/>
            </a:xfrm>
            <a:prstGeom prst="rect">
              <a:avLst/>
            </a:prstGeom>
            <a:solidFill>
              <a:srgbClr val="EDEDED"/>
            </a:solidFill>
            <a:ln w="889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36576" tIns="27432" rIns="0" bIns="0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DGCF</a:t>
              </a:r>
            </a:p>
          </xdr:txBody>
        </xdr:sp>
        <xdr:pic>
          <xdr:nvPicPr>
            <xdr:cNvPr id="4" name="Picture 11"/>
            <xdr:cNvPicPr preferRelativeResize="1">
              <a:picLocks noChangeAspect="0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401147" y="447727"/>
              <a:ext cx="190431" cy="19048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53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59" y="29"/>
            <a:ext cx="87" cy="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5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6" y="29"/>
            <a:ext cx="87" cy="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61</xdr:row>
      <xdr:rowOff>47625</xdr:rowOff>
    </xdr:from>
    <xdr:to>
      <xdr:col>2</xdr:col>
      <xdr:colOff>190500</xdr:colOff>
      <xdr:row>66</xdr:row>
      <xdr:rowOff>180975</xdr:rowOff>
    </xdr:to>
    <xdr:grpSp>
      <xdr:nvGrpSpPr>
        <xdr:cNvPr id="1" name="Group 17"/>
        <xdr:cNvGrpSpPr>
          <a:grpSpLocks/>
        </xdr:cNvGrpSpPr>
      </xdr:nvGrpSpPr>
      <xdr:grpSpPr>
        <a:xfrm>
          <a:off x="514350" y="10458450"/>
          <a:ext cx="114300" cy="1085850"/>
          <a:chOff x="35" y="814"/>
          <a:chExt cx="12" cy="99"/>
        </a:xfrm>
        <a:solidFill>
          <a:srgbClr val="FFFFFF"/>
        </a:solidFill>
      </xdr:grpSpPr>
      <xdr:pic>
        <xdr:nvPicPr>
          <xdr:cNvPr id="2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814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832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849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866"/>
            <a:ext cx="12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884"/>
            <a:ext cx="12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900"/>
            <a:ext cx="12" cy="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76200</xdr:colOff>
      <xdr:row>71</xdr:row>
      <xdr:rowOff>9525</xdr:rowOff>
    </xdr:from>
    <xdr:to>
      <xdr:col>2</xdr:col>
      <xdr:colOff>190500</xdr:colOff>
      <xdr:row>76</xdr:row>
      <xdr:rowOff>142875</xdr:rowOff>
    </xdr:to>
    <xdr:grpSp>
      <xdr:nvGrpSpPr>
        <xdr:cNvPr id="8" name="Group 33"/>
        <xdr:cNvGrpSpPr>
          <a:grpSpLocks/>
        </xdr:cNvGrpSpPr>
      </xdr:nvGrpSpPr>
      <xdr:grpSpPr>
        <a:xfrm>
          <a:off x="514350" y="12677775"/>
          <a:ext cx="114300" cy="1085850"/>
          <a:chOff x="35" y="814"/>
          <a:chExt cx="12" cy="99"/>
        </a:xfrm>
        <a:solidFill>
          <a:srgbClr val="FFFFFF"/>
        </a:solidFill>
      </xdr:grpSpPr>
      <xdr:pic>
        <xdr:nvPicPr>
          <xdr:cNvPr id="9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814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832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849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866"/>
            <a:ext cx="12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3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884"/>
            <a:ext cx="12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900"/>
            <a:ext cx="12" cy="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76200</xdr:colOff>
      <xdr:row>81</xdr:row>
      <xdr:rowOff>38100</xdr:rowOff>
    </xdr:from>
    <xdr:to>
      <xdr:col>2</xdr:col>
      <xdr:colOff>190500</xdr:colOff>
      <xdr:row>86</xdr:row>
      <xdr:rowOff>171450</xdr:rowOff>
    </xdr:to>
    <xdr:grpSp>
      <xdr:nvGrpSpPr>
        <xdr:cNvPr id="15" name="Group 40"/>
        <xdr:cNvGrpSpPr>
          <a:grpSpLocks/>
        </xdr:cNvGrpSpPr>
      </xdr:nvGrpSpPr>
      <xdr:grpSpPr>
        <a:xfrm>
          <a:off x="514350" y="14963775"/>
          <a:ext cx="114300" cy="1085850"/>
          <a:chOff x="35" y="814"/>
          <a:chExt cx="12" cy="99"/>
        </a:xfrm>
        <a:solidFill>
          <a:srgbClr val="FFFFFF"/>
        </a:solidFill>
      </xdr:grpSpPr>
      <xdr:pic>
        <xdr:nvPicPr>
          <xdr:cNvPr id="16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814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4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832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4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849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4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866"/>
            <a:ext cx="12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4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884"/>
            <a:ext cx="12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4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900"/>
            <a:ext cx="12" cy="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85725</xdr:colOff>
      <xdr:row>1</xdr:row>
      <xdr:rowOff>47625</xdr:rowOff>
    </xdr:from>
    <xdr:to>
      <xdr:col>6</xdr:col>
      <xdr:colOff>228600</xdr:colOff>
      <xdr:row>6</xdr:row>
      <xdr:rowOff>66675</xdr:rowOff>
    </xdr:to>
    <xdr:grpSp>
      <xdr:nvGrpSpPr>
        <xdr:cNvPr id="22" name="Group 64"/>
        <xdr:cNvGrpSpPr>
          <a:grpSpLocks/>
        </xdr:cNvGrpSpPr>
      </xdr:nvGrpSpPr>
      <xdr:grpSpPr>
        <a:xfrm>
          <a:off x="523875" y="247650"/>
          <a:ext cx="2171700" cy="828675"/>
          <a:chOff x="59" y="29"/>
          <a:chExt cx="227" cy="87"/>
        </a:xfrm>
        <a:solidFill>
          <a:srgbClr val="FFFFFF"/>
        </a:solidFill>
      </xdr:grpSpPr>
      <xdr:grpSp>
        <xdr:nvGrpSpPr>
          <xdr:cNvPr id="23" name="Grupo 2"/>
          <xdr:cNvGrpSpPr>
            <a:grpSpLocks/>
          </xdr:cNvGrpSpPr>
        </xdr:nvGrpSpPr>
        <xdr:grpSpPr>
          <a:xfrm>
            <a:off x="223" y="41"/>
            <a:ext cx="63" cy="59"/>
            <a:chOff x="9182101" y="400050"/>
            <a:chExt cx="581024" cy="447675"/>
          </a:xfrm>
          <a:solidFill>
            <a:srgbClr val="FFFFFF"/>
          </a:solidFill>
        </xdr:grpSpPr>
        <xdr:sp>
          <xdr:nvSpPr>
            <xdr:cNvPr id="24" name="Text Box 1"/>
            <xdr:cNvSpPr txBox="1">
              <a:spLocks noChangeArrowheads="1"/>
            </xdr:cNvSpPr>
          </xdr:nvSpPr>
          <xdr:spPr>
            <a:xfrm>
              <a:off x="9184716" y="400050"/>
              <a:ext cx="578409" cy="447675"/>
            </a:xfrm>
            <a:prstGeom prst="rect">
              <a:avLst/>
            </a:prstGeom>
            <a:solidFill>
              <a:srgbClr val="EDEDED"/>
            </a:solidFill>
            <a:ln w="889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36576" tIns="27432" rIns="0" bIns="0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DGCF</a:t>
              </a:r>
            </a:p>
          </xdr:txBody>
        </xdr:sp>
        <xdr:pic>
          <xdr:nvPicPr>
            <xdr:cNvPr id="25" name="Picture 11"/>
            <xdr:cNvPicPr preferRelativeResize="1">
              <a:picLocks noChangeAspect="0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401147" y="447727"/>
              <a:ext cx="190431" cy="19048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26" name="Picture 53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59" y="29"/>
            <a:ext cx="87" cy="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55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136" y="29"/>
            <a:ext cx="87" cy="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66675</xdr:rowOff>
    </xdr:from>
    <xdr:to>
      <xdr:col>5</xdr:col>
      <xdr:colOff>1143000</xdr:colOff>
      <xdr:row>6</xdr:row>
      <xdr:rowOff>142875</xdr:rowOff>
    </xdr:to>
    <xdr:grpSp>
      <xdr:nvGrpSpPr>
        <xdr:cNvPr id="1" name="Group 25"/>
        <xdr:cNvGrpSpPr>
          <a:grpSpLocks/>
        </xdr:cNvGrpSpPr>
      </xdr:nvGrpSpPr>
      <xdr:grpSpPr>
        <a:xfrm>
          <a:off x="600075" y="266700"/>
          <a:ext cx="2419350" cy="838200"/>
          <a:chOff x="59" y="29"/>
          <a:chExt cx="227" cy="87"/>
        </a:xfrm>
        <a:solidFill>
          <a:srgbClr val="FFFFFF"/>
        </a:solidFill>
      </xdr:grpSpPr>
      <xdr:grpSp>
        <xdr:nvGrpSpPr>
          <xdr:cNvPr id="2" name="Grupo 2"/>
          <xdr:cNvGrpSpPr>
            <a:grpSpLocks/>
          </xdr:cNvGrpSpPr>
        </xdr:nvGrpSpPr>
        <xdr:grpSpPr>
          <a:xfrm>
            <a:off x="223" y="41"/>
            <a:ext cx="63" cy="59"/>
            <a:chOff x="9182101" y="400050"/>
            <a:chExt cx="581024" cy="447675"/>
          </a:xfrm>
          <a:solidFill>
            <a:srgbClr val="FFFFFF"/>
          </a:solidFill>
        </xdr:grpSpPr>
        <xdr:sp>
          <xdr:nvSpPr>
            <xdr:cNvPr id="3" name="Text Box 1"/>
            <xdr:cNvSpPr txBox="1">
              <a:spLocks noChangeArrowheads="1"/>
            </xdr:cNvSpPr>
          </xdr:nvSpPr>
          <xdr:spPr>
            <a:xfrm>
              <a:off x="9194448" y="399156"/>
              <a:ext cx="568677" cy="450137"/>
            </a:xfrm>
            <a:prstGeom prst="rect">
              <a:avLst/>
            </a:prstGeom>
            <a:solidFill>
              <a:srgbClr val="EDEDED"/>
            </a:solidFill>
            <a:ln w="889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36576" tIns="27432" rIns="0" bIns="0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DGCF</a:t>
              </a:r>
            </a:p>
          </xdr:txBody>
        </xdr:sp>
        <xdr:pic>
          <xdr:nvPicPr>
            <xdr:cNvPr id="4" name="Picture 11"/>
            <xdr:cNvPicPr preferRelativeResize="1">
              <a:picLocks noChangeAspect="0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401147" y="447727"/>
              <a:ext cx="190431" cy="19048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53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59" y="29"/>
            <a:ext cx="87" cy="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5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6" y="29"/>
            <a:ext cx="87" cy="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9525</xdr:rowOff>
    </xdr:from>
    <xdr:to>
      <xdr:col>5</xdr:col>
      <xdr:colOff>876300</xdr:colOff>
      <xdr:row>7</xdr:row>
      <xdr:rowOff>9525</xdr:rowOff>
    </xdr:to>
    <xdr:grpSp>
      <xdr:nvGrpSpPr>
        <xdr:cNvPr id="1" name="Group 806"/>
        <xdr:cNvGrpSpPr>
          <a:grpSpLocks/>
        </xdr:cNvGrpSpPr>
      </xdr:nvGrpSpPr>
      <xdr:grpSpPr>
        <a:xfrm>
          <a:off x="400050" y="333375"/>
          <a:ext cx="2181225" cy="828675"/>
          <a:chOff x="59" y="29"/>
          <a:chExt cx="227" cy="87"/>
        </a:xfrm>
        <a:solidFill>
          <a:srgbClr val="FFFFFF"/>
        </a:solidFill>
      </xdr:grpSpPr>
      <xdr:grpSp>
        <xdr:nvGrpSpPr>
          <xdr:cNvPr id="2" name="Grupo 2"/>
          <xdr:cNvGrpSpPr>
            <a:grpSpLocks/>
          </xdr:cNvGrpSpPr>
        </xdr:nvGrpSpPr>
        <xdr:grpSpPr>
          <a:xfrm>
            <a:off x="223" y="41"/>
            <a:ext cx="63" cy="59"/>
            <a:chOff x="9182101" y="400050"/>
            <a:chExt cx="581024" cy="447675"/>
          </a:xfrm>
          <a:solidFill>
            <a:srgbClr val="FFFFFF"/>
          </a:solidFill>
        </xdr:grpSpPr>
        <xdr:sp>
          <xdr:nvSpPr>
            <xdr:cNvPr id="3" name="Text Box 1"/>
            <xdr:cNvSpPr txBox="1">
              <a:spLocks noChangeArrowheads="1"/>
            </xdr:cNvSpPr>
          </xdr:nvSpPr>
          <xdr:spPr>
            <a:xfrm>
              <a:off x="9182101" y="400050"/>
              <a:ext cx="585091" cy="447675"/>
            </a:xfrm>
            <a:prstGeom prst="rect">
              <a:avLst/>
            </a:prstGeom>
            <a:solidFill>
              <a:srgbClr val="EDEDED"/>
            </a:solidFill>
            <a:ln w="889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36576" tIns="27432" rIns="0" bIns="0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DGCF</a:t>
              </a:r>
            </a:p>
          </xdr:txBody>
        </xdr:sp>
        <xdr:pic>
          <xdr:nvPicPr>
            <xdr:cNvPr id="4" name="Picture 11"/>
            <xdr:cNvPicPr preferRelativeResize="1">
              <a:picLocks noChangeAspect="0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401147" y="447727"/>
              <a:ext cx="190431" cy="19048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53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59" y="29"/>
            <a:ext cx="87" cy="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5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6" y="29"/>
            <a:ext cx="87" cy="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85725</xdr:rowOff>
    </xdr:from>
    <xdr:to>
      <xdr:col>4</xdr:col>
      <xdr:colOff>1657350</xdr:colOff>
      <xdr:row>5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571500" y="276225"/>
          <a:ext cx="2181225" cy="790575"/>
          <a:chOff x="59" y="29"/>
          <a:chExt cx="227" cy="87"/>
        </a:xfrm>
        <a:solidFill>
          <a:srgbClr val="FFFFFF"/>
        </a:solidFill>
      </xdr:grpSpPr>
      <xdr:grpSp>
        <xdr:nvGrpSpPr>
          <xdr:cNvPr id="2" name="Grupo 2"/>
          <xdr:cNvGrpSpPr>
            <a:grpSpLocks/>
          </xdr:cNvGrpSpPr>
        </xdr:nvGrpSpPr>
        <xdr:grpSpPr>
          <a:xfrm>
            <a:off x="223" y="41"/>
            <a:ext cx="63" cy="59"/>
            <a:chOff x="9182101" y="400050"/>
            <a:chExt cx="581024" cy="447675"/>
          </a:xfrm>
          <a:solidFill>
            <a:srgbClr val="FFFFFF"/>
          </a:solidFill>
        </xdr:grpSpPr>
        <xdr:sp>
          <xdr:nvSpPr>
            <xdr:cNvPr id="3" name="Text Box 1"/>
            <xdr:cNvSpPr txBox="1">
              <a:spLocks noChangeArrowheads="1"/>
            </xdr:cNvSpPr>
          </xdr:nvSpPr>
          <xdr:spPr>
            <a:xfrm>
              <a:off x="9182101" y="396582"/>
              <a:ext cx="585091" cy="453383"/>
            </a:xfrm>
            <a:prstGeom prst="rect">
              <a:avLst/>
            </a:prstGeom>
            <a:solidFill>
              <a:srgbClr val="EDEDED"/>
            </a:solidFill>
            <a:ln w="889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36576" tIns="27432" rIns="0" bIns="0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DGCF</a:t>
              </a:r>
            </a:p>
          </xdr:txBody>
        </xdr:sp>
        <xdr:pic>
          <xdr:nvPicPr>
            <xdr:cNvPr id="4" name="Picture 11"/>
            <xdr:cNvPicPr preferRelativeResize="1">
              <a:picLocks noChangeAspect="0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401147" y="447727"/>
              <a:ext cx="190431" cy="19048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53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59" y="29"/>
            <a:ext cx="87" cy="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5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6" y="29"/>
            <a:ext cx="87" cy="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47625</xdr:rowOff>
    </xdr:from>
    <xdr:to>
      <xdr:col>6</xdr:col>
      <xdr:colOff>228600</xdr:colOff>
      <xdr:row>6</xdr:row>
      <xdr:rowOff>66675</xdr:rowOff>
    </xdr:to>
    <xdr:grpSp>
      <xdr:nvGrpSpPr>
        <xdr:cNvPr id="1" name="Group 22"/>
        <xdr:cNvGrpSpPr>
          <a:grpSpLocks/>
        </xdr:cNvGrpSpPr>
      </xdr:nvGrpSpPr>
      <xdr:grpSpPr>
        <a:xfrm>
          <a:off x="523875" y="247650"/>
          <a:ext cx="2162175" cy="828675"/>
          <a:chOff x="59" y="29"/>
          <a:chExt cx="227" cy="87"/>
        </a:xfrm>
        <a:solidFill>
          <a:srgbClr val="FFFFFF"/>
        </a:solidFill>
      </xdr:grpSpPr>
      <xdr:grpSp>
        <xdr:nvGrpSpPr>
          <xdr:cNvPr id="2" name="Grupo 2"/>
          <xdr:cNvGrpSpPr>
            <a:grpSpLocks/>
          </xdr:cNvGrpSpPr>
        </xdr:nvGrpSpPr>
        <xdr:grpSpPr>
          <a:xfrm>
            <a:off x="223" y="41"/>
            <a:ext cx="63" cy="59"/>
            <a:chOff x="9182101" y="400050"/>
            <a:chExt cx="581024" cy="447675"/>
          </a:xfrm>
          <a:solidFill>
            <a:srgbClr val="FFFFFF"/>
          </a:solidFill>
        </xdr:grpSpPr>
        <xdr:sp>
          <xdr:nvSpPr>
            <xdr:cNvPr id="3" name="Text Box 1"/>
            <xdr:cNvSpPr txBox="1">
              <a:spLocks noChangeArrowheads="1"/>
            </xdr:cNvSpPr>
          </xdr:nvSpPr>
          <xdr:spPr>
            <a:xfrm>
              <a:off x="9182101" y="400050"/>
              <a:ext cx="581024" cy="447675"/>
            </a:xfrm>
            <a:prstGeom prst="rect">
              <a:avLst/>
            </a:prstGeom>
            <a:solidFill>
              <a:srgbClr val="EDEDED"/>
            </a:solidFill>
            <a:ln w="889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36576" tIns="27432" rIns="0" bIns="0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DGCF</a:t>
              </a:r>
            </a:p>
          </xdr:txBody>
        </xdr:sp>
        <xdr:pic>
          <xdr:nvPicPr>
            <xdr:cNvPr id="4" name="Picture 11"/>
            <xdr:cNvPicPr preferRelativeResize="1">
              <a:picLocks noChangeAspect="0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401147" y="447727"/>
              <a:ext cx="190431" cy="19048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53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59" y="29"/>
            <a:ext cx="87" cy="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5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6" y="29"/>
            <a:ext cx="87" cy="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por704210\Local%20Settings\Temporary%20Internet%20Files\OLK2\Documents%20and%20Settings\rf\Os%20meus%20documentos\PESS\MBA\ESTRE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por704210\Local%20Settings\Temporary%20Internet%20Files\OLK2\Trabalho\ClientesActivos\Collab\Or&#231;mto%202006%20v2\Or&#231;mto%202006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6">
    <tabColor indexed="24"/>
  </sheetPr>
  <dimension ref="A1:M41"/>
  <sheetViews>
    <sheetView showGridLines="0" zoomScalePageLayoutView="0" workbookViewId="0" topLeftCell="A1">
      <selection activeCell="D16" sqref="D16"/>
    </sheetView>
  </sheetViews>
  <sheetFormatPr defaultColWidth="0" defaultRowHeight="0" customHeight="1" zeroHeight="1"/>
  <cols>
    <col min="1" max="1" width="4.00390625" style="4" customWidth="1"/>
    <col min="2" max="2" width="3.28125" style="4" customWidth="1"/>
    <col min="3" max="3" width="5.140625" style="5" customWidth="1"/>
    <col min="4" max="4" width="42.57421875" style="5" customWidth="1"/>
    <col min="5" max="5" width="9.140625" style="5" customWidth="1"/>
    <col min="6" max="6" width="3.140625" style="5" customWidth="1"/>
    <col min="7" max="7" width="9.140625" style="5" customWidth="1"/>
    <col min="8" max="8" width="12.140625" style="5" customWidth="1"/>
    <col min="9" max="9" width="9.140625" style="5" customWidth="1"/>
    <col min="10" max="10" width="11.00390625" style="5" customWidth="1"/>
    <col min="11" max="12" width="9.140625" style="5" customWidth="1"/>
    <col min="13" max="13" width="4.00390625" style="5" customWidth="1"/>
    <col min="14" max="16384" width="2.8515625" style="2" hidden="1" customWidth="1"/>
  </cols>
  <sheetData>
    <row r="1" spans="1:13" ht="18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 customHeight="1">
      <c r="A2" s="1"/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1"/>
    </row>
    <row r="3" spans="1:13" ht="12.75">
      <c r="A3" s="1"/>
      <c r="B3" s="6"/>
      <c r="C3" s="6"/>
      <c r="D3" s="6"/>
      <c r="E3" s="6"/>
      <c r="F3" s="6"/>
      <c r="G3" s="3"/>
      <c r="H3" s="3"/>
      <c r="I3" s="3"/>
      <c r="J3" s="3"/>
      <c r="K3" s="3"/>
      <c r="L3" s="3"/>
      <c r="M3" s="1"/>
    </row>
    <row r="4" spans="1:13" ht="12.75">
      <c r="A4" s="1"/>
      <c r="B4" s="6"/>
      <c r="C4" s="34" t="s">
        <v>0</v>
      </c>
      <c r="D4" s="6"/>
      <c r="E4" s="6"/>
      <c r="F4" s="6"/>
      <c r="G4" s="3"/>
      <c r="H4" s="3"/>
      <c r="I4" s="3"/>
      <c r="J4" s="3"/>
      <c r="K4" s="3"/>
      <c r="L4" s="3"/>
      <c r="M4" s="1"/>
    </row>
    <row r="5" spans="1:13" ht="12.75">
      <c r="A5" s="1"/>
      <c r="B5" s="6"/>
      <c r="C5" s="6"/>
      <c r="D5" s="6"/>
      <c r="E5" s="6"/>
      <c r="F5" s="6"/>
      <c r="G5" s="3"/>
      <c r="H5" s="3"/>
      <c r="I5" s="3"/>
      <c r="J5" s="3"/>
      <c r="K5" s="3"/>
      <c r="L5" s="3"/>
      <c r="M5" s="1"/>
    </row>
    <row r="6" spans="1:13" ht="12.75">
      <c r="A6" s="1"/>
      <c r="B6" s="6"/>
      <c r="C6" s="9" t="s">
        <v>1</v>
      </c>
      <c r="D6" s="35" t="s">
        <v>5</v>
      </c>
      <c r="E6" s="6"/>
      <c r="F6" s="6"/>
      <c r="G6" s="3"/>
      <c r="H6" s="3"/>
      <c r="I6" s="3"/>
      <c r="J6" s="3"/>
      <c r="K6" s="3"/>
      <c r="L6" s="3"/>
      <c r="M6" s="1"/>
    </row>
    <row r="7" spans="1:13" ht="9.75" customHeight="1">
      <c r="A7" s="1"/>
      <c r="B7" s="6"/>
      <c r="C7" s="6"/>
      <c r="D7" s="6"/>
      <c r="E7" s="6"/>
      <c r="F7" s="6"/>
      <c r="G7" s="3"/>
      <c r="H7" s="3"/>
      <c r="I7" s="3"/>
      <c r="J7" s="3"/>
      <c r="K7" s="3"/>
      <c r="L7" s="3"/>
      <c r="M7" s="1"/>
    </row>
    <row r="8" spans="1:13" ht="12.75">
      <c r="A8" s="1"/>
      <c r="B8" s="6"/>
      <c r="C8" s="9" t="s">
        <v>1</v>
      </c>
      <c r="D8" s="35" t="s">
        <v>2</v>
      </c>
      <c r="E8" s="6"/>
      <c r="F8" s="6"/>
      <c r="G8" s="3"/>
      <c r="H8" s="3"/>
      <c r="I8" s="3"/>
      <c r="J8" s="3"/>
      <c r="K8" s="3"/>
      <c r="L8" s="3"/>
      <c r="M8" s="1"/>
    </row>
    <row r="9" spans="1:13" ht="9.75" customHeight="1">
      <c r="A9" s="1"/>
      <c r="B9" s="6"/>
      <c r="C9" s="6"/>
      <c r="D9" s="6"/>
      <c r="E9" s="6"/>
      <c r="F9" s="6"/>
      <c r="G9" s="3"/>
      <c r="H9" s="3"/>
      <c r="I9" s="3"/>
      <c r="J9" s="3"/>
      <c r="K9" s="3"/>
      <c r="L9" s="3"/>
      <c r="M9" s="1"/>
    </row>
    <row r="10" spans="1:13" ht="12.75">
      <c r="A10" s="1"/>
      <c r="B10" s="6"/>
      <c r="C10" s="9" t="s">
        <v>1</v>
      </c>
      <c r="D10" s="35" t="s">
        <v>686</v>
      </c>
      <c r="E10" s="6"/>
      <c r="F10" s="6"/>
      <c r="G10" s="3"/>
      <c r="H10" s="3"/>
      <c r="I10" s="3"/>
      <c r="J10" s="3"/>
      <c r="K10" s="3"/>
      <c r="L10" s="3"/>
      <c r="M10" s="1"/>
    </row>
    <row r="11" spans="1:13" ht="9.75" customHeight="1">
      <c r="A11" s="1"/>
      <c r="B11" s="6"/>
      <c r="C11" s="6"/>
      <c r="D11" s="6"/>
      <c r="E11" s="6"/>
      <c r="F11" s="6"/>
      <c r="G11" s="3"/>
      <c r="H11" s="3"/>
      <c r="I11" s="3"/>
      <c r="J11" s="3"/>
      <c r="K11" s="3"/>
      <c r="L11" s="3"/>
      <c r="M11" s="1"/>
    </row>
    <row r="12" spans="1:13" ht="12.75">
      <c r="A12" s="1"/>
      <c r="B12" s="6"/>
      <c r="C12" s="9" t="s">
        <v>1</v>
      </c>
      <c r="D12" s="35" t="s">
        <v>3</v>
      </c>
      <c r="E12" s="6"/>
      <c r="F12" s="6"/>
      <c r="G12" s="3"/>
      <c r="H12" s="3"/>
      <c r="I12" s="3"/>
      <c r="J12" s="3"/>
      <c r="K12" s="3"/>
      <c r="L12" s="3"/>
      <c r="M12" s="1"/>
    </row>
    <row r="13" spans="1:13" ht="9.75" customHeight="1">
      <c r="A13" s="1"/>
      <c r="B13" s="6"/>
      <c r="C13" s="6"/>
      <c r="D13" s="6"/>
      <c r="E13" s="6"/>
      <c r="F13" s="6"/>
      <c r="G13" s="3"/>
      <c r="H13" s="3"/>
      <c r="I13" s="3"/>
      <c r="J13" s="3"/>
      <c r="K13" s="3"/>
      <c r="L13" s="3"/>
      <c r="M13" s="1"/>
    </row>
    <row r="14" spans="1:13" ht="12.75">
      <c r="A14" s="1"/>
      <c r="B14" s="6"/>
      <c r="C14" s="9" t="s">
        <v>1</v>
      </c>
      <c r="D14" s="35" t="s">
        <v>4</v>
      </c>
      <c r="E14" s="6"/>
      <c r="F14" s="6"/>
      <c r="G14" s="3"/>
      <c r="H14" s="3"/>
      <c r="I14" s="3"/>
      <c r="J14" s="3"/>
      <c r="K14" s="3"/>
      <c r="L14" s="3"/>
      <c r="M14" s="1"/>
    </row>
    <row r="15" spans="1:13" ht="9.75" customHeight="1">
      <c r="A15" s="1"/>
      <c r="B15" s="6"/>
      <c r="C15" s="6"/>
      <c r="D15" s="6"/>
      <c r="E15" s="6"/>
      <c r="F15" s="6"/>
      <c r="G15" s="3"/>
      <c r="H15" s="3"/>
      <c r="I15" s="3"/>
      <c r="J15" s="3"/>
      <c r="K15" s="3"/>
      <c r="L15" s="3"/>
      <c r="M15" s="1"/>
    </row>
    <row r="16" spans="1:13" ht="12.75" customHeight="1">
      <c r="A16" s="1"/>
      <c r="B16" s="6"/>
      <c r="C16" s="9" t="s">
        <v>1</v>
      </c>
      <c r="D16" s="35" t="s">
        <v>288</v>
      </c>
      <c r="E16" s="6"/>
      <c r="F16" s="6"/>
      <c r="G16" s="3"/>
      <c r="H16" s="3"/>
      <c r="I16" s="3"/>
      <c r="J16" s="3"/>
      <c r="K16" s="3"/>
      <c r="L16" s="3"/>
      <c r="M16" s="1"/>
    </row>
    <row r="17" spans="1:13" ht="12.75" customHeight="1">
      <c r="A17" s="1"/>
      <c r="B17" s="6"/>
      <c r="C17" s="6"/>
      <c r="D17" s="6"/>
      <c r="E17" s="6"/>
      <c r="F17" s="6"/>
      <c r="G17" s="3"/>
      <c r="H17" s="3"/>
      <c r="I17" s="3"/>
      <c r="J17" s="3"/>
      <c r="K17" s="3"/>
      <c r="L17" s="3"/>
      <c r="M17" s="1"/>
    </row>
    <row r="18" spans="1:13" ht="15" customHeight="1">
      <c r="A18" s="1"/>
      <c r="B18" s="6"/>
      <c r="C18" s="6"/>
      <c r="D18" s="6"/>
      <c r="E18" s="6"/>
      <c r="F18" s="6"/>
      <c r="G18" s="3"/>
      <c r="H18" s="3"/>
      <c r="I18" s="3"/>
      <c r="J18" s="3"/>
      <c r="K18" s="3"/>
      <c r="L18" s="3"/>
      <c r="M18" s="1"/>
    </row>
    <row r="19" spans="1:13" ht="15.75" customHeight="1">
      <c r="A19" s="1"/>
      <c r="B19" s="6"/>
      <c r="C19" s="6"/>
      <c r="D19" s="7" t="s">
        <v>46</v>
      </c>
      <c r="E19" s="6"/>
      <c r="F19" s="6"/>
      <c r="G19" s="3"/>
      <c r="H19" s="3"/>
      <c r="I19" s="3"/>
      <c r="J19" s="3"/>
      <c r="K19" s="3"/>
      <c r="L19" s="3"/>
      <c r="M19" s="1"/>
    </row>
    <row r="20" spans="1:13" ht="12.75">
      <c r="A20" s="1"/>
      <c r="B20" s="6"/>
      <c r="C20" s="6"/>
      <c r="D20" s="6"/>
      <c r="E20" s="6"/>
      <c r="F20" s="6"/>
      <c r="G20" s="3"/>
      <c r="H20" s="3"/>
      <c r="I20" s="3"/>
      <c r="J20" s="3"/>
      <c r="K20" s="3"/>
      <c r="L20" s="3"/>
      <c r="M20" s="1"/>
    </row>
    <row r="21" spans="1:13" ht="12.75">
      <c r="A21" s="1"/>
      <c r="B21" s="6"/>
      <c r="C21" s="6"/>
      <c r="D21" s="211" t="s">
        <v>6</v>
      </c>
      <c r="E21" s="212"/>
      <c r="F21" s="6"/>
      <c r="G21" s="3"/>
      <c r="H21" s="3"/>
      <c r="I21" s="3"/>
      <c r="J21" s="3"/>
      <c r="K21" s="3"/>
      <c r="L21" s="3"/>
      <c r="M21" s="1"/>
    </row>
    <row r="22" spans="1:13" ht="12.75">
      <c r="A22" s="1"/>
      <c r="B22" s="6"/>
      <c r="C22" s="6"/>
      <c r="D22" s="213"/>
      <c r="E22" s="214"/>
      <c r="F22" s="6"/>
      <c r="G22" s="3"/>
      <c r="H22" s="3"/>
      <c r="I22" s="3"/>
      <c r="J22" s="3"/>
      <c r="K22" s="3"/>
      <c r="L22" s="3"/>
      <c r="M22" s="1"/>
    </row>
    <row r="23" spans="1:13" ht="12.75">
      <c r="A23" s="1"/>
      <c r="B23" s="6"/>
      <c r="C23" s="6"/>
      <c r="D23" s="213"/>
      <c r="E23" s="214"/>
      <c r="F23" s="6"/>
      <c r="G23" s="3"/>
      <c r="H23" s="3"/>
      <c r="I23" s="3"/>
      <c r="J23" s="3"/>
      <c r="K23" s="3"/>
      <c r="L23" s="3"/>
      <c r="M23" s="1"/>
    </row>
    <row r="24" spans="1:13" ht="12.75" customHeight="1">
      <c r="A24" s="1"/>
      <c r="B24" s="6"/>
      <c r="C24" s="6"/>
      <c r="D24" s="213"/>
      <c r="E24" s="214"/>
      <c r="F24" s="6"/>
      <c r="G24" s="3"/>
      <c r="H24" s="3"/>
      <c r="I24" s="3"/>
      <c r="J24" s="3"/>
      <c r="K24" s="3"/>
      <c r="L24" s="3"/>
      <c r="M24" s="1"/>
    </row>
    <row r="25" spans="1:13" ht="12.75">
      <c r="A25" s="1"/>
      <c r="B25" s="6"/>
      <c r="C25" s="6"/>
      <c r="D25" s="213"/>
      <c r="E25" s="214"/>
      <c r="F25" s="6"/>
      <c r="G25" s="3"/>
      <c r="H25" s="3"/>
      <c r="I25" s="3"/>
      <c r="J25" s="3"/>
      <c r="K25" s="3"/>
      <c r="L25" s="3"/>
      <c r="M25" s="1"/>
    </row>
    <row r="26" spans="1:13" ht="12.75">
      <c r="A26" s="1"/>
      <c r="B26" s="6"/>
      <c r="C26" s="6"/>
      <c r="D26" s="215"/>
      <c r="E26" s="216"/>
      <c r="F26" s="6"/>
      <c r="G26" s="3"/>
      <c r="H26" s="3"/>
      <c r="I26" s="3"/>
      <c r="J26" s="3"/>
      <c r="K26" s="3"/>
      <c r="L26" s="3"/>
      <c r="M26" s="1"/>
    </row>
    <row r="27" spans="1:13" ht="12.75">
      <c r="A27" s="1"/>
      <c r="B27" s="6"/>
      <c r="C27" s="6"/>
      <c r="D27" s="6"/>
      <c r="E27" s="6"/>
      <c r="F27" s="6"/>
      <c r="G27" s="3"/>
      <c r="H27" s="3"/>
      <c r="I27" s="3"/>
      <c r="J27" s="3"/>
      <c r="K27" s="3"/>
      <c r="L27" s="3"/>
      <c r="M27" s="1"/>
    </row>
    <row r="28" spans="1:13" ht="12.75">
      <c r="A28" s="1"/>
      <c r="B28" s="6"/>
      <c r="C28" s="6"/>
      <c r="D28" s="6"/>
      <c r="E28" s="6"/>
      <c r="F28" s="6"/>
      <c r="G28" s="3"/>
      <c r="H28" s="3"/>
      <c r="I28" s="3"/>
      <c r="J28" s="3"/>
      <c r="K28" s="3"/>
      <c r="L28" s="3"/>
      <c r="M28" s="1"/>
    </row>
    <row r="29" spans="1:13" ht="12.75">
      <c r="A29" s="1"/>
      <c r="B29" s="6"/>
      <c r="C29" s="6"/>
      <c r="D29" s="6"/>
      <c r="E29" s="6"/>
      <c r="F29" s="6"/>
      <c r="G29" s="3"/>
      <c r="H29" s="3"/>
      <c r="I29" s="3"/>
      <c r="J29" s="3"/>
      <c r="K29" s="3"/>
      <c r="L29" s="3"/>
      <c r="M29" s="1"/>
    </row>
    <row r="30" spans="1:13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ht="12.75" hidden="1"/>
    <row r="32" ht="12.75" hidden="1"/>
    <row r="33" ht="12.75" hidden="1"/>
    <row r="34" ht="12.75" hidden="1"/>
    <row r="35" ht="12.75" hidden="1"/>
    <row r="36" spans="3:13" s="4" customFormat="1" ht="12.75" hidden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3:13" s="4" customFormat="1" ht="12.75" hidden="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3:13" s="4" customFormat="1" ht="12.75" customHeight="1" hidden="1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3:13" s="4" customFormat="1" ht="12.75" customHeight="1" hidden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3:13" s="4" customFormat="1" ht="12.75" customHeight="1" hidden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3:13" s="4" customFormat="1" ht="24.75" customHeight="1" hidden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</sheetData>
  <sheetProtection selectLockedCells="1" selectUnlockedCells="1"/>
  <mergeCells count="1">
    <mergeCell ref="D21:E26"/>
  </mergeCells>
  <hyperlinks>
    <hyperlink ref="C6" location="'BALANÇO COMPARATIVO'!A1" display="Ü Balanços"/>
    <hyperlink ref="D6" location="'REGRAS REGISTO'!A1" display="REGRAS REGISTO DADOS"/>
    <hyperlink ref="C8" location="'BALANÇO COMPARATIVO'!A1" display="Ü Balanços"/>
    <hyperlink ref="C10" location="'BALANÇO COMPARATIVO'!A1" display="Ü Balanços"/>
    <hyperlink ref="C12" location="'BALANÇO COMPARATIVO'!A1" display="Ü Balanços"/>
    <hyperlink ref="C14" location="'BALANÇO COMPARATIVO'!A1" display="Ü Balanços"/>
    <hyperlink ref="C16" location="'BALANÇO COMPARATIVO'!A1" display="Ü Balanços"/>
    <hyperlink ref="D16" location="'V-MEMÓRIA JUSTIFICATIVA'!A1" display="MEMÓRIA JUSTIFICATIVA"/>
    <hyperlink ref="D14" location="'IV-INVESTIMENTO'!A1" display="TIPO INVESTIMENTO"/>
    <hyperlink ref="D12" location="'III- FINANCIAMENTO'!A1" display="TIPO FINANCIAMENTO"/>
    <hyperlink ref="D10" location="'II-DEM RESULTADOS'!A1" display="DEMONSTRAÇÃO RESULTADOS"/>
    <hyperlink ref="D8" location="'I-DADOS GERAIS'!A1" display="DADOS GERAIS INSTITUIÇÃO"/>
  </hyperlink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lha9">
    <tabColor indexed="31"/>
  </sheetPr>
  <dimension ref="A1:CR120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10.421875" style="16" bestFit="1" customWidth="1"/>
    <col min="2" max="2" width="8.7109375" style="16" bestFit="1" customWidth="1"/>
    <col min="3" max="3" width="12.28125" style="16" bestFit="1" customWidth="1"/>
    <col min="4" max="4" width="46.7109375" style="16" bestFit="1" customWidth="1"/>
    <col min="5" max="5" width="7.57421875" style="18" bestFit="1" customWidth="1"/>
    <col min="6" max="11" width="9.7109375" style="18" bestFit="1" customWidth="1"/>
    <col min="12" max="17" width="13.140625" style="18" bestFit="1" customWidth="1"/>
    <col min="18" max="23" width="5.421875" style="18" bestFit="1" customWidth="1"/>
    <col min="24" max="24" width="7.140625" style="18" bestFit="1" customWidth="1"/>
    <col min="25" max="16384" width="9.140625" style="16" customWidth="1"/>
  </cols>
  <sheetData>
    <row r="1" spans="1:24" ht="11.25">
      <c r="A1" s="16" t="s">
        <v>12</v>
      </c>
      <c r="B1" s="16" t="s">
        <v>13</v>
      </c>
      <c r="C1" s="16" t="s">
        <v>136</v>
      </c>
      <c r="D1" s="16" t="s">
        <v>454</v>
      </c>
      <c r="E1" s="18" t="s">
        <v>137</v>
      </c>
      <c r="F1" s="18" t="s">
        <v>455</v>
      </c>
      <c r="G1" s="18" t="s">
        <v>456</v>
      </c>
      <c r="H1" s="18" t="s">
        <v>457</v>
      </c>
      <c r="I1" s="18" t="s">
        <v>458</v>
      </c>
      <c r="J1" s="18" t="s">
        <v>459</v>
      </c>
      <c r="K1" s="18" t="s">
        <v>460</v>
      </c>
      <c r="L1" s="18" t="s">
        <v>461</v>
      </c>
      <c r="M1" s="18" t="s">
        <v>462</v>
      </c>
      <c r="N1" s="18" t="s">
        <v>463</v>
      </c>
      <c r="O1" s="18" t="s">
        <v>464</v>
      </c>
      <c r="P1" s="18" t="s">
        <v>465</v>
      </c>
      <c r="Q1" s="18" t="s">
        <v>466</v>
      </c>
      <c r="R1" s="18" t="s">
        <v>467</v>
      </c>
      <c r="S1" s="18" t="s">
        <v>468</v>
      </c>
      <c r="T1" s="18" t="s">
        <v>469</v>
      </c>
      <c r="U1" s="18" t="s">
        <v>470</v>
      </c>
      <c r="V1" s="18" t="s">
        <v>471</v>
      </c>
      <c r="W1" s="18" t="s">
        <v>472</v>
      </c>
      <c r="X1" s="18" t="s">
        <v>473</v>
      </c>
    </row>
    <row r="2" spans="1:96" ht="11.25">
      <c r="A2" s="17">
        <f>+'dados I'!$A$2</f>
        <v>20004348367</v>
      </c>
      <c r="B2" s="17">
        <f>+'dados I'!$B$2</f>
        <v>502491400</v>
      </c>
      <c r="C2" s="17">
        <f>'II-DEM RESULTADOS'!C14</f>
        <v>71</v>
      </c>
      <c r="D2" s="17" t="str">
        <f>'II-DEM RESULTADOS'!F14</f>
        <v>VENDAS</v>
      </c>
      <c r="E2" s="18">
        <f>'II-DEM RESULTADOS'!I14</f>
        <v>11750</v>
      </c>
      <c r="F2" s="18">
        <f>'II-DEM RESULTADOS'!J14</f>
        <v>1100</v>
      </c>
      <c r="G2" s="18">
        <f>'II-DEM RESULTADOS'!K14</f>
        <v>1100</v>
      </c>
      <c r="H2" s="18">
        <f>'II-DEM RESULTADOS'!L14</f>
        <v>820</v>
      </c>
      <c r="I2" s="18">
        <f>'II-DEM RESULTADOS'!M14</f>
        <v>730</v>
      </c>
      <c r="J2" s="18">
        <f>'II-DEM RESULTADOS'!N14</f>
        <v>8000</v>
      </c>
      <c r="K2" s="18">
        <f>'II-DEM RESULTADOS'!O14</f>
        <v>0</v>
      </c>
      <c r="L2" s="18">
        <f>'II-DEM RESULTADOS'!P14</f>
        <v>0</v>
      </c>
      <c r="M2" s="18">
        <f>'II-DEM RESULTADOS'!Q14</f>
        <v>0</v>
      </c>
      <c r="N2" s="18">
        <f>'II-DEM RESULTADOS'!R14</f>
        <v>0</v>
      </c>
      <c r="O2" s="18">
        <f>'II-DEM RESULTADOS'!S14</f>
        <v>0</v>
      </c>
      <c r="P2" s="18">
        <f>'II-DEM RESULTADOS'!T14</f>
        <v>0</v>
      </c>
      <c r="Q2" s="18">
        <f>'II-DEM RESULTADOS'!U14</f>
        <v>0</v>
      </c>
      <c r="R2" s="18">
        <f>'II-DEM RESULTADOS'!V14</f>
        <v>0</v>
      </c>
      <c r="S2" s="18">
        <f>'II-DEM RESULTADOS'!W14</f>
        <v>0</v>
      </c>
      <c r="T2" s="18">
        <f>'II-DEM RESULTADOS'!X14</f>
        <v>0</v>
      </c>
      <c r="U2" s="18">
        <f>'II-DEM RESULTADOS'!Y14</f>
        <v>0</v>
      </c>
      <c r="V2" s="18">
        <f>'II-DEM RESULTADOS'!Z14</f>
        <v>0</v>
      </c>
      <c r="W2" s="18">
        <f>'II-DEM RESULTADOS'!AA14</f>
        <v>0</v>
      </c>
      <c r="X2" s="18">
        <f>'II-DEM RESULTADOS'!AB14</f>
        <v>0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</row>
    <row r="3" spans="1:33" ht="11.25">
      <c r="A3" s="17">
        <f>+'dados I'!$A$2</f>
        <v>20004348367</v>
      </c>
      <c r="B3" s="17">
        <f>+'dados I'!$B$2</f>
        <v>502491400</v>
      </c>
      <c r="C3" s="17">
        <f>'II-DEM RESULTADOS'!C15</f>
        <v>72</v>
      </c>
      <c r="D3" s="17" t="str">
        <f>'II-DEM RESULTADOS'!F15</f>
        <v>PRESTAÇÕES SERVIÇOS</v>
      </c>
      <c r="E3" s="18">
        <f>'II-DEM RESULTADOS'!I15</f>
        <v>214701</v>
      </c>
      <c r="F3" s="18">
        <f>'II-DEM RESULTADOS'!J15</f>
        <v>53863</v>
      </c>
      <c r="G3" s="18">
        <f>'II-DEM RESULTADOS'!K15</f>
        <v>53863</v>
      </c>
      <c r="H3" s="18">
        <f>'II-DEM RESULTADOS'!L15</f>
        <v>68725</v>
      </c>
      <c r="I3" s="18">
        <f>'II-DEM RESULTADOS'!M15</f>
        <v>21586</v>
      </c>
      <c r="J3" s="18">
        <f>'II-DEM RESULTADOS'!N15</f>
        <v>16664</v>
      </c>
      <c r="K3" s="18">
        <f>'II-DEM RESULTADOS'!O15</f>
        <v>0</v>
      </c>
      <c r="L3" s="18">
        <f>'II-DEM RESULTADOS'!P15</f>
        <v>0</v>
      </c>
      <c r="M3" s="18">
        <f>'II-DEM RESULTADOS'!Q15</f>
        <v>0</v>
      </c>
      <c r="N3" s="18">
        <f>'II-DEM RESULTADOS'!R15</f>
        <v>0</v>
      </c>
      <c r="O3" s="18">
        <f>'II-DEM RESULTADOS'!S15</f>
        <v>0</v>
      </c>
      <c r="P3" s="18">
        <f>'II-DEM RESULTADOS'!T15</f>
        <v>0</v>
      </c>
      <c r="Q3" s="18">
        <f>'II-DEM RESULTADOS'!U15</f>
        <v>0</v>
      </c>
      <c r="R3" s="18">
        <f>'II-DEM RESULTADOS'!V15</f>
        <v>0</v>
      </c>
      <c r="S3" s="18">
        <f>'II-DEM RESULTADOS'!W15</f>
        <v>0</v>
      </c>
      <c r="T3" s="18">
        <f>'II-DEM RESULTADOS'!X15</f>
        <v>0</v>
      </c>
      <c r="U3" s="18">
        <f>'II-DEM RESULTADOS'!Y15</f>
        <v>0</v>
      </c>
      <c r="V3" s="18">
        <f>'II-DEM RESULTADOS'!Z15</f>
        <v>0</v>
      </c>
      <c r="W3" s="18">
        <f>'II-DEM RESULTADOS'!AA15</f>
        <v>0</v>
      </c>
      <c r="X3" s="18">
        <f>'II-DEM RESULTADOS'!AB15</f>
        <v>0</v>
      </c>
      <c r="Y3" s="17"/>
      <c r="Z3" s="17"/>
      <c r="AA3" s="17"/>
      <c r="AB3" s="17"/>
      <c r="AC3" s="17"/>
      <c r="AD3" s="17"/>
      <c r="AE3" s="17"/>
      <c r="AF3" s="17"/>
      <c r="AG3" s="17"/>
    </row>
    <row r="4" spans="1:33" ht="11.25">
      <c r="A4" s="17">
        <f>+'dados I'!$A$2</f>
        <v>20004348367</v>
      </c>
      <c r="B4" s="17">
        <f>+'dados I'!$B$2</f>
        <v>502491400</v>
      </c>
      <c r="C4" s="17">
        <f>'II-DEM RESULTADOS'!C16</f>
        <v>721</v>
      </c>
      <c r="D4" s="17" t="str">
        <f>'II-DEM RESULTADOS'!F16</f>
        <v>QUOTAS UTILIZADORES (MATRÍCULAS/MENSALIDADES)</v>
      </c>
      <c r="E4" s="18">
        <f>'II-DEM RESULTADOS'!I16</f>
        <v>205785</v>
      </c>
      <c r="F4" s="18">
        <f>'II-DEM RESULTADOS'!J16</f>
        <v>52000</v>
      </c>
      <c r="G4" s="18">
        <f>'II-DEM RESULTADOS'!K16</f>
        <v>52000</v>
      </c>
      <c r="H4" s="18">
        <f>'II-DEM RESULTADOS'!L16</f>
        <v>67425</v>
      </c>
      <c r="I4" s="18">
        <f>'II-DEM RESULTADOS'!M16</f>
        <v>20360</v>
      </c>
      <c r="J4" s="18">
        <f>'II-DEM RESULTADOS'!N16</f>
        <v>14000</v>
      </c>
      <c r="K4" s="18">
        <f>'II-DEM RESULTADOS'!O16</f>
        <v>0</v>
      </c>
      <c r="L4" s="18">
        <f>'II-DEM RESULTADOS'!P16</f>
        <v>0</v>
      </c>
      <c r="M4" s="18">
        <f>'II-DEM RESULTADOS'!Q16</f>
        <v>0</v>
      </c>
      <c r="N4" s="18">
        <f>'II-DEM RESULTADOS'!R16</f>
        <v>0</v>
      </c>
      <c r="O4" s="18">
        <f>'II-DEM RESULTADOS'!S16</f>
        <v>0</v>
      </c>
      <c r="P4" s="18">
        <f>'II-DEM RESULTADOS'!T16</f>
        <v>0</v>
      </c>
      <c r="Q4" s="18">
        <f>'II-DEM RESULTADOS'!U16</f>
        <v>0</v>
      </c>
      <c r="R4" s="18">
        <f>'II-DEM RESULTADOS'!V16</f>
        <v>0</v>
      </c>
      <c r="S4" s="18">
        <f>'II-DEM RESULTADOS'!W16</f>
        <v>0</v>
      </c>
      <c r="T4" s="18">
        <f>'II-DEM RESULTADOS'!X16</f>
        <v>0</v>
      </c>
      <c r="U4" s="18">
        <f>'II-DEM RESULTADOS'!Y16</f>
        <v>0</v>
      </c>
      <c r="V4" s="18">
        <f>'II-DEM RESULTADOS'!Z16</f>
        <v>0</v>
      </c>
      <c r="W4" s="18">
        <f>'II-DEM RESULTADOS'!AA16</f>
        <v>0</v>
      </c>
      <c r="X4" s="18">
        <f>'II-DEM RESULTADOS'!AB16</f>
        <v>0</v>
      </c>
      <c r="Y4" s="17"/>
      <c r="Z4" s="17"/>
      <c r="AA4" s="17"/>
      <c r="AB4" s="17"/>
      <c r="AC4" s="17"/>
      <c r="AD4" s="17"/>
      <c r="AE4" s="17"/>
      <c r="AF4" s="17"/>
      <c r="AG4" s="17"/>
    </row>
    <row r="5" spans="1:33" ht="11.25">
      <c r="A5" s="17">
        <f>+'dados I'!$A$2</f>
        <v>20004348367</v>
      </c>
      <c r="B5" s="17">
        <f>+'dados I'!$B$2</f>
        <v>502491400</v>
      </c>
      <c r="C5" s="17" t="str">
        <f>'II-DEM RESULTADOS'!C17</f>
        <v>722/728</v>
      </c>
      <c r="D5" s="17" t="str">
        <f>'II-DEM RESULTADOS'!F17</f>
        <v>OUTROS SERVIÇOS</v>
      </c>
      <c r="E5" s="18">
        <f>'II-DEM RESULTADOS'!I17</f>
        <v>8916</v>
      </c>
      <c r="F5" s="18">
        <f>'II-DEM RESULTADOS'!J17</f>
        <v>1863</v>
      </c>
      <c r="G5" s="18">
        <f>'II-DEM RESULTADOS'!K17</f>
        <v>1863</v>
      </c>
      <c r="H5" s="18">
        <f>'II-DEM RESULTADOS'!L17</f>
        <v>1300</v>
      </c>
      <c r="I5" s="18">
        <f>'II-DEM RESULTADOS'!M17</f>
        <v>1226</v>
      </c>
      <c r="J5" s="18">
        <f>'II-DEM RESULTADOS'!N17</f>
        <v>2664</v>
      </c>
      <c r="K5" s="18">
        <f>'II-DEM RESULTADOS'!O17</f>
        <v>0</v>
      </c>
      <c r="L5" s="18">
        <f>'II-DEM RESULTADOS'!P17</f>
        <v>0</v>
      </c>
      <c r="M5" s="18">
        <f>'II-DEM RESULTADOS'!Q17</f>
        <v>0</v>
      </c>
      <c r="N5" s="18">
        <f>'II-DEM RESULTADOS'!R17</f>
        <v>0</v>
      </c>
      <c r="O5" s="18">
        <f>'II-DEM RESULTADOS'!S17</f>
        <v>0</v>
      </c>
      <c r="P5" s="18">
        <f>'II-DEM RESULTADOS'!T17</f>
        <v>0</v>
      </c>
      <c r="Q5" s="18">
        <f>'II-DEM RESULTADOS'!U17</f>
        <v>0</v>
      </c>
      <c r="R5" s="18">
        <f>'II-DEM RESULTADOS'!V17</f>
        <v>0</v>
      </c>
      <c r="S5" s="18">
        <f>'II-DEM RESULTADOS'!W17</f>
        <v>0</v>
      </c>
      <c r="T5" s="18">
        <f>'II-DEM RESULTADOS'!X17</f>
        <v>0</v>
      </c>
      <c r="U5" s="18">
        <f>'II-DEM RESULTADOS'!Y17</f>
        <v>0</v>
      </c>
      <c r="V5" s="18">
        <f>'II-DEM RESULTADOS'!Z17</f>
        <v>0</v>
      </c>
      <c r="W5" s="18">
        <f>'II-DEM RESULTADOS'!AA17</f>
        <v>0</v>
      </c>
      <c r="X5" s="18">
        <f>'II-DEM RESULTADOS'!AB17</f>
        <v>0</v>
      </c>
      <c r="Y5" s="17"/>
      <c r="Z5" s="17"/>
      <c r="AA5" s="17"/>
      <c r="AB5" s="17"/>
      <c r="AC5" s="17"/>
      <c r="AD5" s="17"/>
      <c r="AE5" s="17"/>
      <c r="AF5" s="17"/>
      <c r="AG5" s="17"/>
    </row>
    <row r="6" spans="1:33" ht="11.25">
      <c r="A6" s="17">
        <f>+'dados I'!$A$2</f>
        <v>20004348367</v>
      </c>
      <c r="B6" s="17">
        <f>+'dados I'!$B$2</f>
        <v>502491400</v>
      </c>
      <c r="C6" s="17">
        <f>'II-DEM RESULTADOS'!C18</f>
        <v>73</v>
      </c>
      <c r="D6" s="17" t="str">
        <f>'II-DEM RESULTADOS'!F18</f>
        <v>VARIAÇÃO NOS INVENTÁRIOS DA PRODUÇÃO</v>
      </c>
      <c r="E6" s="18">
        <f>'II-DEM RESULTADOS'!I18</f>
        <v>0</v>
      </c>
      <c r="F6" s="18">
        <f>'II-DEM RESULTADOS'!J18</f>
        <v>0</v>
      </c>
      <c r="G6" s="18">
        <f>'II-DEM RESULTADOS'!K18</f>
        <v>0</v>
      </c>
      <c r="H6" s="18">
        <f>'II-DEM RESULTADOS'!L18</f>
        <v>0</v>
      </c>
      <c r="I6" s="18">
        <f>'II-DEM RESULTADOS'!M18</f>
        <v>0</v>
      </c>
      <c r="J6" s="18">
        <f>'II-DEM RESULTADOS'!N18</f>
        <v>0</v>
      </c>
      <c r="K6" s="18">
        <f>'II-DEM RESULTADOS'!O18</f>
        <v>0</v>
      </c>
      <c r="L6" s="18">
        <f>'II-DEM RESULTADOS'!P18</f>
        <v>0</v>
      </c>
      <c r="M6" s="18">
        <f>'II-DEM RESULTADOS'!Q18</f>
        <v>0</v>
      </c>
      <c r="N6" s="18">
        <f>'II-DEM RESULTADOS'!R18</f>
        <v>0</v>
      </c>
      <c r="O6" s="18">
        <f>'II-DEM RESULTADOS'!S18</f>
        <v>0</v>
      </c>
      <c r="P6" s="18">
        <f>'II-DEM RESULTADOS'!T18</f>
        <v>0</v>
      </c>
      <c r="Q6" s="18">
        <f>'II-DEM RESULTADOS'!U18</f>
        <v>0</v>
      </c>
      <c r="R6" s="18">
        <f>'II-DEM RESULTADOS'!V18</f>
        <v>0</v>
      </c>
      <c r="S6" s="18">
        <f>'II-DEM RESULTADOS'!W18</f>
        <v>0</v>
      </c>
      <c r="T6" s="18">
        <f>'II-DEM RESULTADOS'!X18</f>
        <v>0</v>
      </c>
      <c r="U6" s="18">
        <f>'II-DEM RESULTADOS'!Y18</f>
        <v>0</v>
      </c>
      <c r="V6" s="18">
        <f>'II-DEM RESULTADOS'!Z18</f>
        <v>0</v>
      </c>
      <c r="W6" s="18">
        <f>'II-DEM RESULTADOS'!AA18</f>
        <v>0</v>
      </c>
      <c r="X6" s="18">
        <f>'II-DEM RESULTADOS'!AB18</f>
        <v>0</v>
      </c>
      <c r="Y6" s="17"/>
      <c r="Z6" s="17"/>
      <c r="AA6" s="17"/>
      <c r="AB6" s="17"/>
      <c r="AC6" s="17"/>
      <c r="AD6" s="17"/>
      <c r="AE6" s="17"/>
      <c r="AF6" s="17"/>
      <c r="AG6" s="17"/>
    </row>
    <row r="7" spans="1:33" ht="11.25">
      <c r="A7" s="17">
        <f>+'dados I'!$A$2</f>
        <v>20004348367</v>
      </c>
      <c r="B7" s="17">
        <f>+'dados I'!$B$2</f>
        <v>502491400</v>
      </c>
      <c r="C7" s="17">
        <f>'II-DEM RESULTADOS'!C19</f>
        <v>74</v>
      </c>
      <c r="D7" s="17" t="str">
        <f>'II-DEM RESULTADOS'!F19</f>
        <v>TRABALHOS PARA A PRÓPRIA ENTIDADE</v>
      </c>
      <c r="E7" s="18">
        <f>'II-DEM RESULTADOS'!I19</f>
        <v>0</v>
      </c>
      <c r="F7" s="18">
        <f>'II-DEM RESULTADOS'!J19</f>
        <v>0</v>
      </c>
      <c r="G7" s="18">
        <f>'II-DEM RESULTADOS'!K19</f>
        <v>0</v>
      </c>
      <c r="H7" s="18">
        <f>'II-DEM RESULTADOS'!L19</f>
        <v>0</v>
      </c>
      <c r="I7" s="18">
        <f>'II-DEM RESULTADOS'!M19</f>
        <v>0</v>
      </c>
      <c r="J7" s="18">
        <f>'II-DEM RESULTADOS'!N19</f>
        <v>0</v>
      </c>
      <c r="K7" s="18">
        <f>'II-DEM RESULTADOS'!O19</f>
        <v>0</v>
      </c>
      <c r="L7" s="18">
        <f>'II-DEM RESULTADOS'!P19</f>
        <v>0</v>
      </c>
      <c r="M7" s="18">
        <f>'II-DEM RESULTADOS'!Q19</f>
        <v>0</v>
      </c>
      <c r="N7" s="18">
        <f>'II-DEM RESULTADOS'!R19</f>
        <v>0</v>
      </c>
      <c r="O7" s="18">
        <f>'II-DEM RESULTADOS'!S19</f>
        <v>0</v>
      </c>
      <c r="P7" s="18">
        <f>'II-DEM RESULTADOS'!T19</f>
        <v>0</v>
      </c>
      <c r="Q7" s="18">
        <f>'II-DEM RESULTADOS'!U19</f>
        <v>0</v>
      </c>
      <c r="R7" s="18">
        <f>'II-DEM RESULTADOS'!V19</f>
        <v>0</v>
      </c>
      <c r="S7" s="18">
        <f>'II-DEM RESULTADOS'!W19</f>
        <v>0</v>
      </c>
      <c r="T7" s="18">
        <f>'II-DEM RESULTADOS'!X19</f>
        <v>0</v>
      </c>
      <c r="U7" s="18">
        <f>'II-DEM RESULTADOS'!Y19</f>
        <v>0</v>
      </c>
      <c r="V7" s="18">
        <f>'II-DEM RESULTADOS'!Z19</f>
        <v>0</v>
      </c>
      <c r="W7" s="18">
        <f>'II-DEM RESULTADOS'!AA19</f>
        <v>0</v>
      </c>
      <c r="X7" s="18">
        <f>'II-DEM RESULTADOS'!AB19</f>
        <v>0</v>
      </c>
      <c r="Y7" s="17"/>
      <c r="Z7" s="17"/>
      <c r="AA7" s="17"/>
      <c r="AB7" s="17"/>
      <c r="AC7" s="17"/>
      <c r="AD7" s="17"/>
      <c r="AE7" s="17"/>
      <c r="AF7" s="17"/>
      <c r="AG7" s="17"/>
    </row>
    <row r="8" spans="1:33" ht="11.25">
      <c r="A8" s="17">
        <f>+'dados I'!$A$2</f>
        <v>20004348367</v>
      </c>
      <c r="B8" s="17">
        <f>+'dados I'!$B$2</f>
        <v>502491400</v>
      </c>
      <c r="C8" s="17">
        <f>'II-DEM RESULTADOS'!C20</f>
        <v>75</v>
      </c>
      <c r="D8" s="17" t="str">
        <f>'II-DEM RESULTADOS'!F20</f>
        <v>SUBSÍDIOS, DOAÇÕES E LEGADOS À EXPLORAÇÃO</v>
      </c>
      <c r="E8" s="18">
        <f>'II-DEM RESULTADOS'!I20</f>
        <v>958006.6</v>
      </c>
      <c r="F8" s="18">
        <f>'II-DEM RESULTADOS'!J20</f>
        <v>249721.2</v>
      </c>
      <c r="G8" s="18">
        <f>'II-DEM RESULTADOS'!K20</f>
        <v>249721.2</v>
      </c>
      <c r="H8" s="18">
        <f>'II-DEM RESULTADOS'!L20</f>
        <v>260123.12</v>
      </c>
      <c r="I8" s="18">
        <f>'II-DEM RESULTADOS'!M20</f>
        <v>115668.2</v>
      </c>
      <c r="J8" s="18">
        <f>'II-DEM RESULTADOS'!N20</f>
        <v>82772.88</v>
      </c>
      <c r="K8" s="18">
        <f>'II-DEM RESULTADOS'!O20</f>
        <v>0</v>
      </c>
      <c r="L8" s="18">
        <f>'II-DEM RESULTADOS'!P20</f>
        <v>0</v>
      </c>
      <c r="M8" s="18">
        <f>'II-DEM RESULTADOS'!Q20</f>
        <v>0</v>
      </c>
      <c r="N8" s="18">
        <f>'II-DEM RESULTADOS'!R20</f>
        <v>0</v>
      </c>
      <c r="O8" s="18">
        <f>'II-DEM RESULTADOS'!S20</f>
        <v>0</v>
      </c>
      <c r="P8" s="18">
        <f>'II-DEM RESULTADOS'!T20</f>
        <v>0</v>
      </c>
      <c r="Q8" s="18">
        <f>'II-DEM RESULTADOS'!U20</f>
        <v>0</v>
      </c>
      <c r="R8" s="18">
        <f>'II-DEM RESULTADOS'!V20</f>
        <v>0</v>
      </c>
      <c r="S8" s="18">
        <f>'II-DEM RESULTADOS'!W20</f>
        <v>0</v>
      </c>
      <c r="T8" s="18">
        <f>'II-DEM RESULTADOS'!X20</f>
        <v>0</v>
      </c>
      <c r="U8" s="18">
        <f>'II-DEM RESULTADOS'!Y20</f>
        <v>0</v>
      </c>
      <c r="V8" s="18">
        <f>'II-DEM RESULTADOS'!Z20</f>
        <v>0</v>
      </c>
      <c r="W8" s="18">
        <f>'II-DEM RESULTADOS'!AA20</f>
        <v>0</v>
      </c>
      <c r="X8" s="18">
        <f>'II-DEM RESULTADOS'!AB20</f>
        <v>0</v>
      </c>
      <c r="Y8" s="17"/>
      <c r="Z8" s="17"/>
      <c r="AA8" s="17"/>
      <c r="AB8" s="17"/>
      <c r="AC8" s="17"/>
      <c r="AD8" s="17"/>
      <c r="AE8" s="17"/>
      <c r="AF8" s="17"/>
      <c r="AG8" s="17"/>
    </row>
    <row r="9" spans="1:33" ht="11.25">
      <c r="A9" s="17">
        <f>+'dados I'!$A$2</f>
        <v>20004348367</v>
      </c>
      <c r="B9" s="17">
        <f>+'dados I'!$B$2</f>
        <v>502491400</v>
      </c>
      <c r="C9" s="17">
        <f>'II-DEM RESULTADOS'!C21</f>
        <v>751</v>
      </c>
      <c r="D9" s="17" t="str">
        <f>'II-DEM RESULTADOS'!F21</f>
        <v>SUBSÍDIOS ESTADO E OUTROS ENTES PÚBLICOS</v>
      </c>
      <c r="E9" s="18">
        <f>'II-DEM RESULTADOS'!I21</f>
        <v>865431.6</v>
      </c>
      <c r="F9" s="18">
        <f>'II-DEM RESULTADOS'!J21</f>
        <v>218221.2</v>
      </c>
      <c r="G9" s="18">
        <f>'II-DEM RESULTADOS'!K21</f>
        <v>218221.2</v>
      </c>
      <c r="H9" s="18">
        <f>'II-DEM RESULTADOS'!L21</f>
        <v>259473.12</v>
      </c>
      <c r="I9" s="18">
        <f>'II-DEM RESULTADOS'!M21</f>
        <v>115243.2</v>
      </c>
      <c r="J9" s="18">
        <f>'II-DEM RESULTADOS'!N21</f>
        <v>54272.88</v>
      </c>
      <c r="K9" s="18">
        <f>'II-DEM RESULTADOS'!O21</f>
        <v>0</v>
      </c>
      <c r="L9" s="18">
        <f>'II-DEM RESULTADOS'!P21</f>
        <v>0</v>
      </c>
      <c r="M9" s="18">
        <f>'II-DEM RESULTADOS'!Q21</f>
        <v>0</v>
      </c>
      <c r="N9" s="18">
        <f>'II-DEM RESULTADOS'!R21</f>
        <v>0</v>
      </c>
      <c r="O9" s="18">
        <f>'II-DEM RESULTADOS'!S21</f>
        <v>0</v>
      </c>
      <c r="P9" s="18">
        <f>'II-DEM RESULTADOS'!T21</f>
        <v>0</v>
      </c>
      <c r="Q9" s="18">
        <f>'II-DEM RESULTADOS'!U21</f>
        <v>0</v>
      </c>
      <c r="R9" s="18">
        <f>'II-DEM RESULTADOS'!V21</f>
        <v>0</v>
      </c>
      <c r="S9" s="18">
        <f>'II-DEM RESULTADOS'!W21</f>
        <v>0</v>
      </c>
      <c r="T9" s="18">
        <f>'II-DEM RESULTADOS'!X21</f>
        <v>0</v>
      </c>
      <c r="U9" s="18">
        <f>'II-DEM RESULTADOS'!Y21</f>
        <v>0</v>
      </c>
      <c r="V9" s="18">
        <f>'II-DEM RESULTADOS'!Z21</f>
        <v>0</v>
      </c>
      <c r="W9" s="18">
        <f>'II-DEM RESULTADOS'!AA21</f>
        <v>0</v>
      </c>
      <c r="X9" s="18">
        <f>'II-DEM RESULTADOS'!AB21</f>
        <v>0</v>
      </c>
      <c r="Y9" s="17"/>
      <c r="Z9" s="17"/>
      <c r="AA9" s="17"/>
      <c r="AB9" s="17"/>
      <c r="AC9" s="17"/>
      <c r="AD9" s="17"/>
      <c r="AE9" s="17"/>
      <c r="AF9" s="17"/>
      <c r="AG9" s="17"/>
    </row>
    <row r="10" spans="1:33" ht="11.25">
      <c r="A10" s="17">
        <f>+'dados I'!$A$2</f>
        <v>20004348367</v>
      </c>
      <c r="B10" s="17">
        <f>+'dados I'!$B$2</f>
        <v>502491400</v>
      </c>
      <c r="C10" s="17">
        <f>'II-DEM RESULTADOS'!C22</f>
        <v>7511</v>
      </c>
      <c r="D10" s="17" t="str">
        <f>'II-DEM RESULTADOS'!F22</f>
        <v>ISS, IP</v>
      </c>
      <c r="E10" s="18">
        <f>'II-DEM RESULTADOS'!I22</f>
        <v>854343.12</v>
      </c>
      <c r="F10" s="18">
        <f>'II-DEM RESULTADOS'!J22</f>
        <v>213721.2</v>
      </c>
      <c r="G10" s="18">
        <f>'II-DEM RESULTADOS'!K22</f>
        <v>213721.2</v>
      </c>
      <c r="H10" s="18">
        <f>'II-DEM RESULTADOS'!L22</f>
        <v>257973.12</v>
      </c>
      <c r="I10" s="18">
        <f>'II-DEM RESULTADOS'!M22</f>
        <v>114654.72</v>
      </c>
      <c r="J10" s="18">
        <f>'II-DEM RESULTADOS'!N22</f>
        <v>54272.88</v>
      </c>
      <c r="K10" s="18">
        <f>'II-DEM RESULTADOS'!O22</f>
        <v>0</v>
      </c>
      <c r="L10" s="18">
        <f>'II-DEM RESULTADOS'!P22</f>
        <v>0</v>
      </c>
      <c r="M10" s="18">
        <f>'II-DEM RESULTADOS'!Q22</f>
        <v>0</v>
      </c>
      <c r="N10" s="18">
        <f>'II-DEM RESULTADOS'!R22</f>
        <v>0</v>
      </c>
      <c r="O10" s="18">
        <f>'II-DEM RESULTADOS'!S22</f>
        <v>0</v>
      </c>
      <c r="P10" s="18">
        <f>'II-DEM RESULTADOS'!T22</f>
        <v>0</v>
      </c>
      <c r="Q10" s="18">
        <f>'II-DEM RESULTADOS'!U22</f>
        <v>0</v>
      </c>
      <c r="R10" s="18">
        <f>'II-DEM RESULTADOS'!V22</f>
        <v>0</v>
      </c>
      <c r="S10" s="18">
        <f>'II-DEM RESULTADOS'!W22</f>
        <v>0</v>
      </c>
      <c r="T10" s="18">
        <f>'II-DEM RESULTADOS'!X22</f>
        <v>0</v>
      </c>
      <c r="U10" s="18">
        <f>'II-DEM RESULTADOS'!Y22</f>
        <v>0</v>
      </c>
      <c r="V10" s="18">
        <f>'II-DEM RESULTADOS'!Z22</f>
        <v>0</v>
      </c>
      <c r="W10" s="18">
        <f>'II-DEM RESULTADOS'!AA22</f>
        <v>0</v>
      </c>
      <c r="X10" s="18">
        <f>'II-DEM RESULTADOS'!AB22</f>
        <v>0</v>
      </c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11.25">
      <c r="A11" s="17">
        <f>+'dados I'!$A$2</f>
        <v>20004348367</v>
      </c>
      <c r="B11" s="17">
        <f>+'dados I'!$B$2</f>
        <v>502491400</v>
      </c>
      <c r="C11" s="17">
        <f>'II-DEM RESULTADOS'!C23</f>
        <v>7512</v>
      </c>
      <c r="D11" s="17" t="str">
        <f>'II-DEM RESULTADOS'!F23</f>
        <v>OUTRAS ENTIDADES PÚBLICAS</v>
      </c>
      <c r="E11" s="18">
        <f>'II-DEM RESULTADOS'!I23</f>
        <v>11088.48</v>
      </c>
      <c r="F11" s="18">
        <f>'II-DEM RESULTADOS'!J23</f>
        <v>4500</v>
      </c>
      <c r="G11" s="18">
        <f>'II-DEM RESULTADOS'!K23</f>
        <v>4500</v>
      </c>
      <c r="H11" s="18">
        <f>'II-DEM RESULTADOS'!L23</f>
        <v>1500</v>
      </c>
      <c r="I11" s="18">
        <f>'II-DEM RESULTADOS'!M23</f>
        <v>588.48</v>
      </c>
      <c r="J11" s="18">
        <f>'II-DEM RESULTADOS'!N23</f>
        <v>0</v>
      </c>
      <c r="K11" s="18">
        <f>'II-DEM RESULTADOS'!O23</f>
        <v>0</v>
      </c>
      <c r="L11" s="18">
        <f>'II-DEM RESULTADOS'!P23</f>
        <v>0</v>
      </c>
      <c r="M11" s="18">
        <f>'II-DEM RESULTADOS'!Q23</f>
        <v>0</v>
      </c>
      <c r="N11" s="18">
        <f>'II-DEM RESULTADOS'!R23</f>
        <v>0</v>
      </c>
      <c r="O11" s="18">
        <f>'II-DEM RESULTADOS'!S23</f>
        <v>0</v>
      </c>
      <c r="P11" s="18">
        <f>'II-DEM RESULTADOS'!T23</f>
        <v>0</v>
      </c>
      <c r="Q11" s="18">
        <f>'II-DEM RESULTADOS'!U23</f>
        <v>0</v>
      </c>
      <c r="R11" s="18">
        <f>'II-DEM RESULTADOS'!V23</f>
        <v>0</v>
      </c>
      <c r="S11" s="18">
        <f>'II-DEM RESULTADOS'!W23</f>
        <v>0</v>
      </c>
      <c r="T11" s="18">
        <f>'II-DEM RESULTADOS'!X23</f>
        <v>0</v>
      </c>
      <c r="U11" s="18">
        <f>'II-DEM RESULTADOS'!Y23</f>
        <v>0</v>
      </c>
      <c r="V11" s="18">
        <f>'II-DEM RESULTADOS'!Z23</f>
        <v>0</v>
      </c>
      <c r="W11" s="18">
        <f>'II-DEM RESULTADOS'!AA23</f>
        <v>0</v>
      </c>
      <c r="X11" s="18">
        <f>'II-DEM RESULTADOS'!AB23</f>
        <v>0</v>
      </c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11.25">
      <c r="A12" s="17">
        <f>+'dados I'!$A$2</f>
        <v>20004348367</v>
      </c>
      <c r="B12" s="17">
        <f>+'dados I'!$B$2</f>
        <v>502491400</v>
      </c>
      <c r="C12" s="17">
        <f>'II-DEM RESULTADOS'!C24</f>
        <v>752</v>
      </c>
      <c r="D12" s="17" t="str">
        <f>'II-DEM RESULTADOS'!F24</f>
        <v>SUBSÍDIOS DE OUTRAS ENTIDADES</v>
      </c>
      <c r="E12" s="18">
        <f>'II-DEM RESULTADOS'!I24</f>
        <v>0</v>
      </c>
      <c r="F12" s="18">
        <f>'II-DEM RESULTADOS'!J24</f>
        <v>0</v>
      </c>
      <c r="G12" s="18">
        <f>'II-DEM RESULTADOS'!K24</f>
        <v>0</v>
      </c>
      <c r="H12" s="18">
        <f>'II-DEM RESULTADOS'!L24</f>
        <v>0</v>
      </c>
      <c r="I12" s="18">
        <f>'II-DEM RESULTADOS'!M24</f>
        <v>0</v>
      </c>
      <c r="J12" s="18">
        <f>'II-DEM RESULTADOS'!N24</f>
        <v>0</v>
      </c>
      <c r="K12" s="18">
        <f>'II-DEM RESULTADOS'!O24</f>
        <v>0</v>
      </c>
      <c r="L12" s="18">
        <f>'II-DEM RESULTADOS'!P24</f>
        <v>0</v>
      </c>
      <c r="M12" s="18">
        <f>'II-DEM RESULTADOS'!Q24</f>
        <v>0</v>
      </c>
      <c r="N12" s="18">
        <f>'II-DEM RESULTADOS'!R24</f>
        <v>0</v>
      </c>
      <c r="O12" s="18">
        <f>'II-DEM RESULTADOS'!S24</f>
        <v>0</v>
      </c>
      <c r="P12" s="18">
        <f>'II-DEM RESULTADOS'!T24</f>
        <v>0</v>
      </c>
      <c r="Q12" s="18">
        <f>'II-DEM RESULTADOS'!U24</f>
        <v>0</v>
      </c>
      <c r="R12" s="18">
        <f>'II-DEM RESULTADOS'!V24</f>
        <v>0</v>
      </c>
      <c r="S12" s="18">
        <f>'II-DEM RESULTADOS'!W24</f>
        <v>0</v>
      </c>
      <c r="T12" s="18">
        <f>'II-DEM RESULTADOS'!X24</f>
        <v>0</v>
      </c>
      <c r="U12" s="18">
        <f>'II-DEM RESULTADOS'!Y24</f>
        <v>0</v>
      </c>
      <c r="V12" s="18">
        <f>'II-DEM RESULTADOS'!Z24</f>
        <v>0</v>
      </c>
      <c r="W12" s="18">
        <f>'II-DEM RESULTADOS'!AA24</f>
        <v>0</v>
      </c>
      <c r="X12" s="18">
        <f>'II-DEM RESULTADOS'!AB24</f>
        <v>0</v>
      </c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11.25">
      <c r="A13" s="17">
        <f>+'dados I'!$A$2</f>
        <v>20004348367</v>
      </c>
      <c r="B13" s="17">
        <f>+'dados I'!$B$2</f>
        <v>502491400</v>
      </c>
      <c r="C13" s="17">
        <f>'II-DEM RESULTADOS'!C25</f>
        <v>753</v>
      </c>
      <c r="D13" s="17" t="str">
        <f>'II-DEM RESULTADOS'!F25</f>
        <v>DOAÇÕES E HERANÇAS</v>
      </c>
      <c r="E13" s="18">
        <f>'II-DEM RESULTADOS'!I25</f>
        <v>92575</v>
      </c>
      <c r="F13" s="18">
        <f>'II-DEM RESULTADOS'!J25</f>
        <v>31500</v>
      </c>
      <c r="G13" s="18">
        <f>'II-DEM RESULTADOS'!K25</f>
        <v>31500</v>
      </c>
      <c r="H13" s="18">
        <f>'II-DEM RESULTADOS'!L25</f>
        <v>650</v>
      </c>
      <c r="I13" s="18">
        <f>'II-DEM RESULTADOS'!M25</f>
        <v>425</v>
      </c>
      <c r="J13" s="18">
        <f>'II-DEM RESULTADOS'!N25</f>
        <v>28500</v>
      </c>
      <c r="K13" s="18">
        <f>'II-DEM RESULTADOS'!O25</f>
        <v>0</v>
      </c>
      <c r="L13" s="18">
        <f>'II-DEM RESULTADOS'!P25</f>
        <v>0</v>
      </c>
      <c r="M13" s="18">
        <f>'II-DEM RESULTADOS'!Q25</f>
        <v>0</v>
      </c>
      <c r="N13" s="18">
        <f>'II-DEM RESULTADOS'!R25</f>
        <v>0</v>
      </c>
      <c r="O13" s="18">
        <f>'II-DEM RESULTADOS'!S25</f>
        <v>0</v>
      </c>
      <c r="P13" s="18">
        <f>'II-DEM RESULTADOS'!T25</f>
        <v>0</v>
      </c>
      <c r="Q13" s="18">
        <f>'II-DEM RESULTADOS'!U25</f>
        <v>0</v>
      </c>
      <c r="R13" s="18">
        <f>'II-DEM RESULTADOS'!V25</f>
        <v>0</v>
      </c>
      <c r="S13" s="18">
        <f>'II-DEM RESULTADOS'!W25</f>
        <v>0</v>
      </c>
      <c r="T13" s="18">
        <f>'II-DEM RESULTADOS'!X25</f>
        <v>0</v>
      </c>
      <c r="U13" s="18">
        <f>'II-DEM RESULTADOS'!Y25</f>
        <v>0</v>
      </c>
      <c r="V13" s="18">
        <f>'II-DEM RESULTADOS'!Z25</f>
        <v>0</v>
      </c>
      <c r="W13" s="18">
        <f>'II-DEM RESULTADOS'!AA25</f>
        <v>0</v>
      </c>
      <c r="X13" s="18">
        <f>'II-DEM RESULTADOS'!AB25</f>
        <v>0</v>
      </c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11.25">
      <c r="A14" s="17">
        <f>+'dados I'!$A$2</f>
        <v>20004348367</v>
      </c>
      <c r="B14" s="17">
        <f>+'dados I'!$B$2</f>
        <v>502491400</v>
      </c>
      <c r="C14" s="17">
        <f>'II-DEM RESULTADOS'!C26</f>
        <v>754</v>
      </c>
      <c r="D14" s="17" t="str">
        <f>'II-DEM RESULTADOS'!F26</f>
        <v>LEGADOS</v>
      </c>
      <c r="E14" s="18">
        <f>'II-DEM RESULTADOS'!I26</f>
        <v>0</v>
      </c>
      <c r="F14" s="18">
        <f>'II-DEM RESULTADOS'!J26</f>
        <v>0</v>
      </c>
      <c r="G14" s="18">
        <f>'II-DEM RESULTADOS'!K26</f>
        <v>0</v>
      </c>
      <c r="H14" s="18">
        <f>'II-DEM RESULTADOS'!L26</f>
        <v>0</v>
      </c>
      <c r="I14" s="18">
        <f>'II-DEM RESULTADOS'!M26</f>
        <v>0</v>
      </c>
      <c r="J14" s="18">
        <f>'II-DEM RESULTADOS'!N26</f>
        <v>0</v>
      </c>
      <c r="K14" s="18">
        <f>'II-DEM RESULTADOS'!O26</f>
        <v>0</v>
      </c>
      <c r="L14" s="18">
        <f>'II-DEM RESULTADOS'!P26</f>
        <v>0</v>
      </c>
      <c r="M14" s="18">
        <f>'II-DEM RESULTADOS'!Q26</f>
        <v>0</v>
      </c>
      <c r="N14" s="18">
        <f>'II-DEM RESULTADOS'!R26</f>
        <v>0</v>
      </c>
      <c r="O14" s="18">
        <f>'II-DEM RESULTADOS'!S26</f>
        <v>0</v>
      </c>
      <c r="P14" s="18">
        <f>'II-DEM RESULTADOS'!T26</f>
        <v>0</v>
      </c>
      <c r="Q14" s="18">
        <f>'II-DEM RESULTADOS'!U26</f>
        <v>0</v>
      </c>
      <c r="R14" s="18">
        <f>'II-DEM RESULTADOS'!V26</f>
        <v>0</v>
      </c>
      <c r="S14" s="18">
        <f>'II-DEM RESULTADOS'!W26</f>
        <v>0</v>
      </c>
      <c r="T14" s="18">
        <f>'II-DEM RESULTADOS'!X26</f>
        <v>0</v>
      </c>
      <c r="U14" s="18">
        <f>'II-DEM RESULTADOS'!Y26</f>
        <v>0</v>
      </c>
      <c r="V14" s="18">
        <f>'II-DEM RESULTADOS'!Z26</f>
        <v>0</v>
      </c>
      <c r="W14" s="18">
        <f>'II-DEM RESULTADOS'!AA26</f>
        <v>0</v>
      </c>
      <c r="X14" s="18">
        <f>'II-DEM RESULTADOS'!AB26</f>
        <v>0</v>
      </c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11.25">
      <c r="A15" s="17">
        <f>+'dados I'!$A$2</f>
        <v>20004348367</v>
      </c>
      <c r="B15" s="17">
        <f>+'dados I'!$B$2</f>
        <v>502491400</v>
      </c>
      <c r="C15" s="17">
        <f>'II-DEM RESULTADOS'!C27</f>
        <v>76</v>
      </c>
      <c r="D15" s="17" t="str">
        <f>'II-DEM RESULTADOS'!F27</f>
        <v>REVERSÕES</v>
      </c>
      <c r="E15" s="18">
        <f>'II-DEM RESULTADOS'!I27</f>
        <v>0</v>
      </c>
      <c r="F15" s="18">
        <f>'II-DEM RESULTADOS'!J27</f>
        <v>0</v>
      </c>
      <c r="G15" s="18">
        <f>'II-DEM RESULTADOS'!K27</f>
        <v>0</v>
      </c>
      <c r="H15" s="18">
        <f>'II-DEM RESULTADOS'!L27</f>
        <v>0</v>
      </c>
      <c r="I15" s="18">
        <f>'II-DEM RESULTADOS'!M27</f>
        <v>0</v>
      </c>
      <c r="J15" s="18">
        <f>'II-DEM RESULTADOS'!N27</f>
        <v>0</v>
      </c>
      <c r="K15" s="18">
        <f>'II-DEM RESULTADOS'!O27</f>
        <v>0</v>
      </c>
      <c r="L15" s="18">
        <f>'II-DEM RESULTADOS'!P27</f>
        <v>0</v>
      </c>
      <c r="M15" s="18">
        <f>'II-DEM RESULTADOS'!Q27</f>
        <v>0</v>
      </c>
      <c r="N15" s="18">
        <f>'II-DEM RESULTADOS'!R27</f>
        <v>0</v>
      </c>
      <c r="O15" s="18">
        <f>'II-DEM RESULTADOS'!S27</f>
        <v>0</v>
      </c>
      <c r="P15" s="18">
        <f>'II-DEM RESULTADOS'!T27</f>
        <v>0</v>
      </c>
      <c r="Q15" s="18">
        <f>'II-DEM RESULTADOS'!U27</f>
        <v>0</v>
      </c>
      <c r="R15" s="18">
        <f>'II-DEM RESULTADOS'!V27</f>
        <v>0</v>
      </c>
      <c r="S15" s="18">
        <f>'II-DEM RESULTADOS'!W27</f>
        <v>0</v>
      </c>
      <c r="T15" s="18">
        <f>'II-DEM RESULTADOS'!X27</f>
        <v>0</v>
      </c>
      <c r="U15" s="18">
        <f>'II-DEM RESULTADOS'!Y27</f>
        <v>0</v>
      </c>
      <c r="V15" s="18">
        <f>'II-DEM RESULTADOS'!Z27</f>
        <v>0</v>
      </c>
      <c r="W15" s="18">
        <f>'II-DEM RESULTADOS'!AA27</f>
        <v>0</v>
      </c>
      <c r="X15" s="18">
        <f>'II-DEM RESULTADOS'!AB27</f>
        <v>0</v>
      </c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1.25">
      <c r="A16" s="17">
        <f>+'dados I'!$A$2</f>
        <v>20004348367</v>
      </c>
      <c r="B16" s="17">
        <f>+'dados I'!$B$2</f>
        <v>502491400</v>
      </c>
      <c r="C16" s="17">
        <f>'II-DEM RESULTADOS'!C28</f>
        <v>761</v>
      </c>
      <c r="D16" s="17" t="str">
        <f>'II-DEM RESULTADOS'!F28</f>
        <v>DE DEPRECIAÇÕES E AMORTIZAÇÕES</v>
      </c>
      <c r="E16" s="18">
        <f>'II-DEM RESULTADOS'!I28</f>
        <v>0</v>
      </c>
      <c r="F16" s="18">
        <f>'II-DEM RESULTADOS'!J28</f>
        <v>0</v>
      </c>
      <c r="G16" s="18">
        <f>'II-DEM RESULTADOS'!K28</f>
        <v>0</v>
      </c>
      <c r="H16" s="18">
        <f>'II-DEM RESULTADOS'!L28</f>
        <v>0</v>
      </c>
      <c r="I16" s="18">
        <f>'II-DEM RESULTADOS'!M28</f>
        <v>0</v>
      </c>
      <c r="J16" s="18">
        <f>'II-DEM RESULTADOS'!N28</f>
        <v>0</v>
      </c>
      <c r="K16" s="18">
        <f>'II-DEM RESULTADOS'!O28</f>
        <v>0</v>
      </c>
      <c r="L16" s="18">
        <f>'II-DEM RESULTADOS'!P28</f>
        <v>0</v>
      </c>
      <c r="M16" s="18">
        <f>'II-DEM RESULTADOS'!Q28</f>
        <v>0</v>
      </c>
      <c r="N16" s="18">
        <f>'II-DEM RESULTADOS'!R28</f>
        <v>0</v>
      </c>
      <c r="O16" s="18">
        <f>'II-DEM RESULTADOS'!S28</f>
        <v>0</v>
      </c>
      <c r="P16" s="18">
        <f>'II-DEM RESULTADOS'!T28</f>
        <v>0</v>
      </c>
      <c r="Q16" s="18">
        <f>'II-DEM RESULTADOS'!U28</f>
        <v>0</v>
      </c>
      <c r="R16" s="18">
        <f>'II-DEM RESULTADOS'!V28</f>
        <v>0</v>
      </c>
      <c r="S16" s="18">
        <f>'II-DEM RESULTADOS'!W28</f>
        <v>0</v>
      </c>
      <c r="T16" s="18">
        <f>'II-DEM RESULTADOS'!X28</f>
        <v>0</v>
      </c>
      <c r="U16" s="18">
        <f>'II-DEM RESULTADOS'!Y28</f>
        <v>0</v>
      </c>
      <c r="V16" s="18">
        <f>'II-DEM RESULTADOS'!Z28</f>
        <v>0</v>
      </c>
      <c r="W16" s="18">
        <f>'II-DEM RESULTADOS'!AA28</f>
        <v>0</v>
      </c>
      <c r="X16" s="18">
        <f>'II-DEM RESULTADOS'!AB28</f>
        <v>0</v>
      </c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1.25">
      <c r="A17" s="17">
        <f>+'dados I'!$A$2</f>
        <v>20004348367</v>
      </c>
      <c r="B17" s="17">
        <f>+'dados I'!$B$2</f>
        <v>502491400</v>
      </c>
      <c r="C17" s="17">
        <f>'II-DEM RESULTADOS'!C29</f>
        <v>762</v>
      </c>
      <c r="D17" s="17" t="str">
        <f>'II-DEM RESULTADOS'!F29</f>
        <v>DE PERDAS POR IMPARIDADE</v>
      </c>
      <c r="E17" s="18">
        <f>'II-DEM RESULTADOS'!I29</f>
        <v>0</v>
      </c>
      <c r="F17" s="18">
        <f>'II-DEM RESULTADOS'!J29</f>
        <v>0</v>
      </c>
      <c r="G17" s="18">
        <f>'II-DEM RESULTADOS'!K29</f>
        <v>0</v>
      </c>
      <c r="H17" s="18">
        <f>'II-DEM RESULTADOS'!L29</f>
        <v>0</v>
      </c>
      <c r="I17" s="18">
        <f>'II-DEM RESULTADOS'!M29</f>
        <v>0</v>
      </c>
      <c r="J17" s="18">
        <f>'II-DEM RESULTADOS'!N29</f>
        <v>0</v>
      </c>
      <c r="K17" s="18">
        <f>'II-DEM RESULTADOS'!O29</f>
        <v>0</v>
      </c>
      <c r="L17" s="18">
        <f>'II-DEM RESULTADOS'!P29</f>
        <v>0</v>
      </c>
      <c r="M17" s="18">
        <f>'II-DEM RESULTADOS'!Q29</f>
        <v>0</v>
      </c>
      <c r="N17" s="18">
        <f>'II-DEM RESULTADOS'!R29</f>
        <v>0</v>
      </c>
      <c r="O17" s="18">
        <f>'II-DEM RESULTADOS'!S29</f>
        <v>0</v>
      </c>
      <c r="P17" s="18">
        <f>'II-DEM RESULTADOS'!T29</f>
        <v>0</v>
      </c>
      <c r="Q17" s="18">
        <f>'II-DEM RESULTADOS'!U29</f>
        <v>0</v>
      </c>
      <c r="R17" s="18">
        <f>'II-DEM RESULTADOS'!V29</f>
        <v>0</v>
      </c>
      <c r="S17" s="18">
        <f>'II-DEM RESULTADOS'!W29</f>
        <v>0</v>
      </c>
      <c r="T17" s="18">
        <f>'II-DEM RESULTADOS'!X29</f>
        <v>0</v>
      </c>
      <c r="U17" s="18">
        <f>'II-DEM RESULTADOS'!Y29</f>
        <v>0</v>
      </c>
      <c r="V17" s="18">
        <f>'II-DEM RESULTADOS'!Z29</f>
        <v>0</v>
      </c>
      <c r="W17" s="18">
        <f>'II-DEM RESULTADOS'!AA29</f>
        <v>0</v>
      </c>
      <c r="X17" s="18">
        <f>'II-DEM RESULTADOS'!AB29</f>
        <v>0</v>
      </c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1.25">
      <c r="A18" s="17">
        <f>+'dados I'!$A$2</f>
        <v>20004348367</v>
      </c>
      <c r="B18" s="17">
        <f>+'dados I'!$B$2</f>
        <v>502491400</v>
      </c>
      <c r="C18" s="17">
        <f>'II-DEM RESULTADOS'!C30</f>
        <v>763</v>
      </c>
      <c r="D18" s="17" t="str">
        <f>'II-DEM RESULTADOS'!F30</f>
        <v>DE PROVISÕES</v>
      </c>
      <c r="E18" s="18">
        <f>'II-DEM RESULTADOS'!I30</f>
        <v>0</v>
      </c>
      <c r="F18" s="18">
        <f>'II-DEM RESULTADOS'!J30</f>
        <v>0</v>
      </c>
      <c r="G18" s="18">
        <f>'II-DEM RESULTADOS'!K30</f>
        <v>0</v>
      </c>
      <c r="H18" s="18">
        <f>'II-DEM RESULTADOS'!L30</f>
        <v>0</v>
      </c>
      <c r="I18" s="18">
        <f>'II-DEM RESULTADOS'!M30</f>
        <v>0</v>
      </c>
      <c r="J18" s="18">
        <f>'II-DEM RESULTADOS'!N30</f>
        <v>0</v>
      </c>
      <c r="K18" s="18">
        <f>'II-DEM RESULTADOS'!O30</f>
        <v>0</v>
      </c>
      <c r="L18" s="18">
        <f>'II-DEM RESULTADOS'!P30</f>
        <v>0</v>
      </c>
      <c r="M18" s="18">
        <f>'II-DEM RESULTADOS'!Q30</f>
        <v>0</v>
      </c>
      <c r="N18" s="18">
        <f>'II-DEM RESULTADOS'!R30</f>
        <v>0</v>
      </c>
      <c r="O18" s="18">
        <f>'II-DEM RESULTADOS'!S30</f>
        <v>0</v>
      </c>
      <c r="P18" s="18">
        <f>'II-DEM RESULTADOS'!T30</f>
        <v>0</v>
      </c>
      <c r="Q18" s="18">
        <f>'II-DEM RESULTADOS'!U30</f>
        <v>0</v>
      </c>
      <c r="R18" s="18">
        <f>'II-DEM RESULTADOS'!V30</f>
        <v>0</v>
      </c>
      <c r="S18" s="18">
        <f>'II-DEM RESULTADOS'!W30</f>
        <v>0</v>
      </c>
      <c r="T18" s="18">
        <f>'II-DEM RESULTADOS'!X30</f>
        <v>0</v>
      </c>
      <c r="U18" s="18">
        <f>'II-DEM RESULTADOS'!Y30</f>
        <v>0</v>
      </c>
      <c r="V18" s="18">
        <f>'II-DEM RESULTADOS'!Z30</f>
        <v>0</v>
      </c>
      <c r="W18" s="18">
        <f>'II-DEM RESULTADOS'!AA30</f>
        <v>0</v>
      </c>
      <c r="X18" s="18">
        <f>'II-DEM RESULTADOS'!AB30</f>
        <v>0</v>
      </c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1.25">
      <c r="A19" s="17">
        <f>+'dados I'!$A$2</f>
        <v>20004348367</v>
      </c>
      <c r="B19" s="17">
        <f>+'dados I'!$B$2</f>
        <v>502491400</v>
      </c>
      <c r="C19" s="17">
        <f>'II-DEM RESULTADOS'!C31</f>
        <v>764</v>
      </c>
      <c r="D19" s="17" t="str">
        <f>'II-DEM RESULTADOS'!F31</f>
        <v>DE PROVISÕES ESPECÍFICAS</v>
      </c>
      <c r="E19" s="18">
        <f>'II-DEM RESULTADOS'!I31</f>
        <v>0</v>
      </c>
      <c r="F19" s="18">
        <f>'II-DEM RESULTADOS'!J31</f>
        <v>0</v>
      </c>
      <c r="G19" s="18">
        <f>'II-DEM RESULTADOS'!K31</f>
        <v>0</v>
      </c>
      <c r="H19" s="18">
        <f>'II-DEM RESULTADOS'!L31</f>
        <v>0</v>
      </c>
      <c r="I19" s="18">
        <f>'II-DEM RESULTADOS'!M31</f>
        <v>0</v>
      </c>
      <c r="J19" s="18">
        <f>'II-DEM RESULTADOS'!N31</f>
        <v>0</v>
      </c>
      <c r="K19" s="18">
        <f>'II-DEM RESULTADOS'!O31</f>
        <v>0</v>
      </c>
      <c r="L19" s="18">
        <f>'II-DEM RESULTADOS'!P31</f>
        <v>0</v>
      </c>
      <c r="M19" s="18">
        <f>'II-DEM RESULTADOS'!Q31</f>
        <v>0</v>
      </c>
      <c r="N19" s="18">
        <f>'II-DEM RESULTADOS'!R31</f>
        <v>0</v>
      </c>
      <c r="O19" s="18">
        <f>'II-DEM RESULTADOS'!S31</f>
        <v>0</v>
      </c>
      <c r="P19" s="18">
        <f>'II-DEM RESULTADOS'!T31</f>
        <v>0</v>
      </c>
      <c r="Q19" s="18">
        <f>'II-DEM RESULTADOS'!U31</f>
        <v>0</v>
      </c>
      <c r="R19" s="18">
        <f>'II-DEM RESULTADOS'!V31</f>
        <v>0</v>
      </c>
      <c r="S19" s="18">
        <f>'II-DEM RESULTADOS'!W31</f>
        <v>0</v>
      </c>
      <c r="T19" s="18">
        <f>'II-DEM RESULTADOS'!X31</f>
        <v>0</v>
      </c>
      <c r="U19" s="18">
        <f>'II-DEM RESULTADOS'!Y31</f>
        <v>0</v>
      </c>
      <c r="V19" s="18">
        <f>'II-DEM RESULTADOS'!Z31</f>
        <v>0</v>
      </c>
      <c r="W19" s="18">
        <f>'II-DEM RESULTADOS'!AA31</f>
        <v>0</v>
      </c>
      <c r="X19" s="18">
        <f>'II-DEM RESULTADOS'!AB31</f>
        <v>0</v>
      </c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1.25">
      <c r="A20" s="17">
        <f>+'dados I'!$A$2</f>
        <v>20004348367</v>
      </c>
      <c r="B20" s="17">
        <f>+'dados I'!$B$2</f>
        <v>502491400</v>
      </c>
      <c r="C20" s="17">
        <f>'II-DEM RESULTADOS'!C32</f>
        <v>77</v>
      </c>
      <c r="D20" s="17" t="str">
        <f>'II-DEM RESULTADOS'!F32</f>
        <v>GANHOS POR AUMENTOS DE JUSTO VALOR</v>
      </c>
      <c r="E20" s="18">
        <f>'II-DEM RESULTADOS'!I32</f>
        <v>0</v>
      </c>
      <c r="F20" s="18">
        <f>'II-DEM RESULTADOS'!J32</f>
        <v>0</v>
      </c>
      <c r="G20" s="18">
        <f>'II-DEM RESULTADOS'!K32</f>
        <v>0</v>
      </c>
      <c r="H20" s="18">
        <f>'II-DEM RESULTADOS'!L32</f>
        <v>0</v>
      </c>
      <c r="I20" s="18">
        <f>'II-DEM RESULTADOS'!M32</f>
        <v>0</v>
      </c>
      <c r="J20" s="18">
        <f>'II-DEM RESULTADOS'!N32</f>
        <v>0</v>
      </c>
      <c r="K20" s="18">
        <f>'II-DEM RESULTADOS'!O32</f>
        <v>0</v>
      </c>
      <c r="L20" s="18">
        <f>'II-DEM RESULTADOS'!P32</f>
        <v>0</v>
      </c>
      <c r="M20" s="18">
        <f>'II-DEM RESULTADOS'!Q32</f>
        <v>0</v>
      </c>
      <c r="N20" s="18">
        <f>'II-DEM RESULTADOS'!R32</f>
        <v>0</v>
      </c>
      <c r="O20" s="18">
        <f>'II-DEM RESULTADOS'!S32</f>
        <v>0</v>
      </c>
      <c r="P20" s="18">
        <f>'II-DEM RESULTADOS'!T32</f>
        <v>0</v>
      </c>
      <c r="Q20" s="18">
        <f>'II-DEM RESULTADOS'!U32</f>
        <v>0</v>
      </c>
      <c r="R20" s="18">
        <f>'II-DEM RESULTADOS'!V32</f>
        <v>0</v>
      </c>
      <c r="S20" s="18">
        <f>'II-DEM RESULTADOS'!W32</f>
        <v>0</v>
      </c>
      <c r="T20" s="18">
        <f>'II-DEM RESULTADOS'!X32</f>
        <v>0</v>
      </c>
      <c r="U20" s="18">
        <f>'II-DEM RESULTADOS'!Y32</f>
        <v>0</v>
      </c>
      <c r="V20" s="18">
        <f>'II-DEM RESULTADOS'!Z32</f>
        <v>0</v>
      </c>
      <c r="W20" s="18">
        <f>'II-DEM RESULTADOS'!AA32</f>
        <v>0</v>
      </c>
      <c r="X20" s="18">
        <f>'II-DEM RESULTADOS'!AB32</f>
        <v>0</v>
      </c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1.25">
      <c r="A21" s="17">
        <f>+'dados I'!$A$2</f>
        <v>20004348367</v>
      </c>
      <c r="B21" s="17">
        <f>+'dados I'!$B$2</f>
        <v>502491400</v>
      </c>
      <c r="C21" s="17">
        <f>'II-DEM RESULTADOS'!C33</f>
        <v>78</v>
      </c>
      <c r="D21" s="17" t="str">
        <f>'II-DEM RESULTADOS'!F33</f>
        <v>OUTROS RENDIMENTOS E GANHOS</v>
      </c>
      <c r="E21" s="18">
        <f>'II-DEM RESULTADOS'!I33</f>
        <v>10953.74</v>
      </c>
      <c r="F21" s="18">
        <f>'II-DEM RESULTADOS'!J33</f>
        <v>5476.87</v>
      </c>
      <c r="G21" s="18">
        <f>'II-DEM RESULTADOS'!K33</f>
        <v>5476.87</v>
      </c>
      <c r="H21" s="18">
        <f>'II-DEM RESULTADOS'!L33</f>
        <v>0</v>
      </c>
      <c r="I21" s="18">
        <f>'II-DEM RESULTADOS'!M33</f>
        <v>0</v>
      </c>
      <c r="J21" s="18">
        <f>'II-DEM RESULTADOS'!N33</f>
        <v>0</v>
      </c>
      <c r="K21" s="18">
        <f>'II-DEM RESULTADOS'!O33</f>
        <v>0</v>
      </c>
      <c r="L21" s="18">
        <f>'II-DEM RESULTADOS'!P33</f>
        <v>0</v>
      </c>
      <c r="M21" s="18">
        <f>'II-DEM RESULTADOS'!Q33</f>
        <v>0</v>
      </c>
      <c r="N21" s="18">
        <f>'II-DEM RESULTADOS'!R33</f>
        <v>0</v>
      </c>
      <c r="O21" s="18">
        <f>'II-DEM RESULTADOS'!S33</f>
        <v>0</v>
      </c>
      <c r="P21" s="18">
        <f>'II-DEM RESULTADOS'!T33</f>
        <v>0</v>
      </c>
      <c r="Q21" s="18">
        <f>'II-DEM RESULTADOS'!U33</f>
        <v>0</v>
      </c>
      <c r="R21" s="18">
        <f>'II-DEM RESULTADOS'!V33</f>
        <v>0</v>
      </c>
      <c r="S21" s="18">
        <f>'II-DEM RESULTADOS'!W33</f>
        <v>0</v>
      </c>
      <c r="T21" s="18">
        <f>'II-DEM RESULTADOS'!X33</f>
        <v>0</v>
      </c>
      <c r="U21" s="18">
        <f>'II-DEM RESULTADOS'!Y33</f>
        <v>0</v>
      </c>
      <c r="V21" s="18">
        <f>'II-DEM RESULTADOS'!Z33</f>
        <v>0</v>
      </c>
      <c r="W21" s="18">
        <f>'II-DEM RESULTADOS'!AA33</f>
        <v>0</v>
      </c>
      <c r="X21" s="18">
        <f>'II-DEM RESULTADOS'!AB33</f>
        <v>0</v>
      </c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1.25">
      <c r="A22" s="17">
        <f>+'dados I'!$A$2</f>
        <v>20004348367</v>
      </c>
      <c r="B22" s="17">
        <f>+'dados I'!$B$2</f>
        <v>502491400</v>
      </c>
      <c r="C22" s="17">
        <f>'II-DEM RESULTADOS'!C34</f>
        <v>781</v>
      </c>
      <c r="D22" s="17" t="str">
        <f>'II-DEM RESULTADOS'!F34</f>
        <v>RENDIMENTOS SUPLEMENTARES</v>
      </c>
      <c r="E22" s="18">
        <f>'II-DEM RESULTADOS'!I34</f>
        <v>0</v>
      </c>
      <c r="F22" s="18">
        <f>'II-DEM RESULTADOS'!J34</f>
        <v>0</v>
      </c>
      <c r="G22" s="18">
        <f>'II-DEM RESULTADOS'!K34</f>
        <v>0</v>
      </c>
      <c r="H22" s="18">
        <f>'II-DEM RESULTADOS'!L34</f>
        <v>0</v>
      </c>
      <c r="I22" s="18">
        <f>'II-DEM RESULTADOS'!M34</f>
        <v>0</v>
      </c>
      <c r="J22" s="18">
        <f>'II-DEM RESULTADOS'!N34</f>
        <v>0</v>
      </c>
      <c r="K22" s="18">
        <f>'II-DEM RESULTADOS'!O34</f>
        <v>0</v>
      </c>
      <c r="L22" s="18">
        <f>'II-DEM RESULTADOS'!P34</f>
        <v>0</v>
      </c>
      <c r="M22" s="18">
        <f>'II-DEM RESULTADOS'!Q34</f>
        <v>0</v>
      </c>
      <c r="N22" s="18">
        <f>'II-DEM RESULTADOS'!R34</f>
        <v>0</v>
      </c>
      <c r="O22" s="18">
        <f>'II-DEM RESULTADOS'!S34</f>
        <v>0</v>
      </c>
      <c r="P22" s="18">
        <f>'II-DEM RESULTADOS'!T34</f>
        <v>0</v>
      </c>
      <c r="Q22" s="18">
        <f>'II-DEM RESULTADOS'!U34</f>
        <v>0</v>
      </c>
      <c r="R22" s="18">
        <f>'II-DEM RESULTADOS'!V34</f>
        <v>0</v>
      </c>
      <c r="S22" s="18">
        <f>'II-DEM RESULTADOS'!W34</f>
        <v>0</v>
      </c>
      <c r="T22" s="18">
        <f>'II-DEM RESULTADOS'!X34</f>
        <v>0</v>
      </c>
      <c r="U22" s="18">
        <f>'II-DEM RESULTADOS'!Y34</f>
        <v>0</v>
      </c>
      <c r="V22" s="18">
        <f>'II-DEM RESULTADOS'!Z34</f>
        <v>0</v>
      </c>
      <c r="W22" s="18">
        <f>'II-DEM RESULTADOS'!AA34</f>
        <v>0</v>
      </c>
      <c r="X22" s="18">
        <f>'II-DEM RESULTADOS'!AB34</f>
        <v>0</v>
      </c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1.25">
      <c r="A23" s="17">
        <f>+'dados I'!$A$2</f>
        <v>20004348367</v>
      </c>
      <c r="B23" s="17">
        <f>+'dados I'!$B$2</f>
        <v>502491400</v>
      </c>
      <c r="C23" s="17">
        <f>'II-DEM RESULTADOS'!C36</f>
        <v>788</v>
      </c>
      <c r="D23" s="17" t="str">
        <f>'II-DEM RESULTADOS'!F36</f>
        <v>OUTROS RENDIMENTOS E GANHOS</v>
      </c>
      <c r="E23" s="18">
        <f>'II-DEM RESULTADOS'!I36</f>
        <v>10953.74</v>
      </c>
      <c r="F23" s="18">
        <f>'II-DEM RESULTADOS'!J36</f>
        <v>5476.87</v>
      </c>
      <c r="G23" s="18">
        <f>'II-DEM RESULTADOS'!K36</f>
        <v>5476.87</v>
      </c>
      <c r="H23" s="18">
        <f>'II-DEM RESULTADOS'!L36</f>
        <v>0</v>
      </c>
      <c r="I23" s="18">
        <f>'II-DEM RESULTADOS'!M36</f>
        <v>0</v>
      </c>
      <c r="J23" s="18">
        <f>'II-DEM RESULTADOS'!N36</f>
        <v>0</v>
      </c>
      <c r="K23" s="18">
        <f>'II-DEM RESULTADOS'!O36</f>
        <v>0</v>
      </c>
      <c r="L23" s="18">
        <f>'II-DEM RESULTADOS'!P36</f>
        <v>0</v>
      </c>
      <c r="M23" s="18">
        <f>'II-DEM RESULTADOS'!Q36</f>
        <v>0</v>
      </c>
      <c r="N23" s="18">
        <f>'II-DEM RESULTADOS'!R36</f>
        <v>0</v>
      </c>
      <c r="O23" s="18">
        <f>'II-DEM RESULTADOS'!S36</f>
        <v>0</v>
      </c>
      <c r="P23" s="18">
        <f>'II-DEM RESULTADOS'!T36</f>
        <v>0</v>
      </c>
      <c r="Q23" s="18">
        <f>'II-DEM RESULTADOS'!U36</f>
        <v>0</v>
      </c>
      <c r="R23" s="18">
        <f>'II-DEM RESULTADOS'!V36</f>
        <v>0</v>
      </c>
      <c r="S23" s="18">
        <f>'II-DEM RESULTADOS'!W36</f>
        <v>0</v>
      </c>
      <c r="T23" s="18">
        <f>'II-DEM RESULTADOS'!X36</f>
        <v>0</v>
      </c>
      <c r="U23" s="18">
        <f>'II-DEM RESULTADOS'!Y36</f>
        <v>0</v>
      </c>
      <c r="V23" s="18">
        <f>'II-DEM RESULTADOS'!Z36</f>
        <v>0</v>
      </c>
      <c r="W23" s="18">
        <f>'II-DEM RESULTADOS'!AA36</f>
        <v>0</v>
      </c>
      <c r="X23" s="18">
        <f>'II-DEM RESULTADOS'!AB36</f>
        <v>0</v>
      </c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1.25">
      <c r="A24" s="17">
        <f>+'dados I'!$A$2</f>
        <v>20004348367</v>
      </c>
      <c r="B24" s="17">
        <f>+'dados I'!$B$2</f>
        <v>502491400</v>
      </c>
      <c r="C24" s="17">
        <f>'II-DEM RESULTADOS'!C37</f>
        <v>7881</v>
      </c>
      <c r="D24" s="17" t="str">
        <f>'II-DEM RESULTADOS'!F37</f>
        <v>CORREÇÕES DE PERÍODOS ANTERIORES</v>
      </c>
      <c r="E24" s="18">
        <f>'II-DEM RESULTADOS'!I37</f>
        <v>0</v>
      </c>
      <c r="F24" s="18">
        <f>'II-DEM RESULTADOS'!J37</f>
        <v>0</v>
      </c>
      <c r="G24" s="18">
        <f>'II-DEM RESULTADOS'!K37</f>
        <v>0</v>
      </c>
      <c r="H24" s="18">
        <f>'II-DEM RESULTADOS'!L37</f>
        <v>0</v>
      </c>
      <c r="I24" s="18">
        <f>'II-DEM RESULTADOS'!M37</f>
        <v>0</v>
      </c>
      <c r="J24" s="18">
        <f>'II-DEM RESULTADOS'!N37</f>
        <v>0</v>
      </c>
      <c r="K24" s="18">
        <f>'II-DEM RESULTADOS'!O37</f>
        <v>0</v>
      </c>
      <c r="L24" s="18">
        <f>'II-DEM RESULTADOS'!P37</f>
        <v>0</v>
      </c>
      <c r="M24" s="18">
        <f>'II-DEM RESULTADOS'!Q37</f>
        <v>0</v>
      </c>
      <c r="N24" s="18">
        <f>'II-DEM RESULTADOS'!R37</f>
        <v>0</v>
      </c>
      <c r="O24" s="18">
        <f>'II-DEM RESULTADOS'!S37</f>
        <v>0</v>
      </c>
      <c r="P24" s="18">
        <f>'II-DEM RESULTADOS'!T37</f>
        <v>0</v>
      </c>
      <c r="Q24" s="18">
        <f>'II-DEM RESULTADOS'!U37</f>
        <v>0</v>
      </c>
      <c r="R24" s="18">
        <f>'II-DEM RESULTADOS'!V37</f>
        <v>0</v>
      </c>
      <c r="S24" s="18">
        <f>'II-DEM RESULTADOS'!W37</f>
        <v>0</v>
      </c>
      <c r="T24" s="18">
        <f>'II-DEM RESULTADOS'!X37</f>
        <v>0</v>
      </c>
      <c r="U24" s="18">
        <f>'II-DEM RESULTADOS'!Y37</f>
        <v>0</v>
      </c>
      <c r="V24" s="18">
        <f>'II-DEM RESULTADOS'!Z37</f>
        <v>0</v>
      </c>
      <c r="W24" s="18">
        <f>'II-DEM RESULTADOS'!AA37</f>
        <v>0</v>
      </c>
      <c r="X24" s="18">
        <f>'II-DEM RESULTADOS'!AB37</f>
        <v>0</v>
      </c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1.25">
      <c r="A25" s="17">
        <f>+'dados I'!$A$2</f>
        <v>20004348367</v>
      </c>
      <c r="B25" s="17">
        <f>+'dados I'!$B$2</f>
        <v>502491400</v>
      </c>
      <c r="C25" s="17">
        <f>'II-DEM RESULTADOS'!C38</f>
        <v>7883</v>
      </c>
      <c r="D25" s="17" t="str">
        <f>'II-DEM RESULTADOS'!F38</f>
        <v>IMPUTAÇÃO DE SUBSÍDIOS DE INVESTIMENTO</v>
      </c>
      <c r="E25" s="18">
        <f>'II-DEM RESULTADOS'!I38</f>
        <v>10953.74</v>
      </c>
      <c r="F25" s="18">
        <f>'II-DEM RESULTADOS'!J38</f>
        <v>5476.87</v>
      </c>
      <c r="G25" s="18">
        <f>'II-DEM RESULTADOS'!K38</f>
        <v>5476.87</v>
      </c>
      <c r="H25" s="18">
        <f>'II-DEM RESULTADOS'!L38</f>
        <v>0</v>
      </c>
      <c r="I25" s="18">
        <f>'II-DEM RESULTADOS'!M38</f>
        <v>0</v>
      </c>
      <c r="J25" s="18">
        <f>'II-DEM RESULTADOS'!N38</f>
        <v>0</v>
      </c>
      <c r="K25" s="18">
        <f>'II-DEM RESULTADOS'!O38</f>
        <v>0</v>
      </c>
      <c r="L25" s="18">
        <f>'II-DEM RESULTADOS'!P38</f>
        <v>0</v>
      </c>
      <c r="M25" s="18">
        <f>'II-DEM RESULTADOS'!Q38</f>
        <v>0</v>
      </c>
      <c r="N25" s="18">
        <f>'II-DEM RESULTADOS'!R38</f>
        <v>0</v>
      </c>
      <c r="O25" s="18">
        <f>'II-DEM RESULTADOS'!S38</f>
        <v>0</v>
      </c>
      <c r="P25" s="18">
        <f>'II-DEM RESULTADOS'!T38</f>
        <v>0</v>
      </c>
      <c r="Q25" s="18">
        <f>'II-DEM RESULTADOS'!U38</f>
        <v>0</v>
      </c>
      <c r="R25" s="18">
        <f>'II-DEM RESULTADOS'!V38</f>
        <v>0</v>
      </c>
      <c r="S25" s="18">
        <f>'II-DEM RESULTADOS'!W38</f>
        <v>0</v>
      </c>
      <c r="T25" s="18">
        <f>'II-DEM RESULTADOS'!X38</f>
        <v>0</v>
      </c>
      <c r="U25" s="18">
        <f>'II-DEM RESULTADOS'!Y38</f>
        <v>0</v>
      </c>
      <c r="V25" s="18">
        <f>'II-DEM RESULTADOS'!Z38</f>
        <v>0</v>
      </c>
      <c r="W25" s="18">
        <f>'II-DEM RESULTADOS'!AA38</f>
        <v>0</v>
      </c>
      <c r="X25" s="18">
        <f>'II-DEM RESULTADOS'!AB38</f>
        <v>0</v>
      </c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1.25">
      <c r="A26" s="17">
        <f>+'dados I'!$A$2</f>
        <v>20004348367</v>
      </c>
      <c r="B26" s="17">
        <f>+'dados I'!$B$2</f>
        <v>502491400</v>
      </c>
      <c r="C26" s="17" t="str">
        <f>'II-DEM RESULTADOS'!C39</f>
        <v>7882-7884/7887</v>
      </c>
      <c r="D26" s="17" t="str">
        <f>'II-DEM RESULTADOS'!F39</f>
        <v>RENDIMENTOS E GANHOS EM ATIVOS</v>
      </c>
      <c r="E26" s="18">
        <f>'II-DEM RESULTADOS'!I39</f>
        <v>0</v>
      </c>
      <c r="F26" s="18">
        <f>'II-DEM RESULTADOS'!J39</f>
        <v>0</v>
      </c>
      <c r="G26" s="18">
        <f>'II-DEM RESULTADOS'!K39</f>
        <v>0</v>
      </c>
      <c r="H26" s="18">
        <f>'II-DEM RESULTADOS'!L39</f>
        <v>0</v>
      </c>
      <c r="I26" s="18">
        <f>'II-DEM RESULTADOS'!M39</f>
        <v>0</v>
      </c>
      <c r="J26" s="18">
        <f>'II-DEM RESULTADOS'!N39</f>
        <v>0</v>
      </c>
      <c r="K26" s="18">
        <f>'II-DEM RESULTADOS'!O39</f>
        <v>0</v>
      </c>
      <c r="L26" s="18">
        <f>'II-DEM RESULTADOS'!P39</f>
        <v>0</v>
      </c>
      <c r="M26" s="18">
        <f>'II-DEM RESULTADOS'!Q39</f>
        <v>0</v>
      </c>
      <c r="N26" s="18">
        <f>'II-DEM RESULTADOS'!R39</f>
        <v>0</v>
      </c>
      <c r="O26" s="18">
        <f>'II-DEM RESULTADOS'!S39</f>
        <v>0</v>
      </c>
      <c r="P26" s="18">
        <f>'II-DEM RESULTADOS'!T39</f>
        <v>0</v>
      </c>
      <c r="Q26" s="18">
        <f>'II-DEM RESULTADOS'!U39</f>
        <v>0</v>
      </c>
      <c r="R26" s="18">
        <f>'II-DEM RESULTADOS'!V39</f>
        <v>0</v>
      </c>
      <c r="S26" s="18">
        <f>'II-DEM RESULTADOS'!W39</f>
        <v>0</v>
      </c>
      <c r="T26" s="18">
        <f>'II-DEM RESULTADOS'!X39</f>
        <v>0</v>
      </c>
      <c r="U26" s="18">
        <f>'II-DEM RESULTADOS'!Y39</f>
        <v>0</v>
      </c>
      <c r="V26" s="18">
        <f>'II-DEM RESULTADOS'!Z39</f>
        <v>0</v>
      </c>
      <c r="W26" s="18">
        <f>'II-DEM RESULTADOS'!AA39</f>
        <v>0</v>
      </c>
      <c r="X26" s="18">
        <f>'II-DEM RESULTADOS'!AB39</f>
        <v>0</v>
      </c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ht="11.25">
      <c r="A27" s="17">
        <f>+'dados I'!$A$2</f>
        <v>20004348367</v>
      </c>
      <c r="B27" s="17">
        <f>+'dados I'!$B$2</f>
        <v>502491400</v>
      </c>
      <c r="C27" s="17">
        <f>'II-DEM RESULTADOS'!C40</f>
        <v>7888</v>
      </c>
      <c r="D27" s="17" t="str">
        <f>'II-DEM RESULTADOS'!F40</f>
        <v>OUTROS NÃO ESPECIFICADOS</v>
      </c>
      <c r="E27" s="18">
        <f>'II-DEM RESULTADOS'!I40</f>
        <v>0</v>
      </c>
      <c r="F27" s="18">
        <f>'II-DEM RESULTADOS'!J40</f>
        <v>0</v>
      </c>
      <c r="G27" s="18">
        <f>'II-DEM RESULTADOS'!K40</f>
        <v>0</v>
      </c>
      <c r="H27" s="18">
        <f>'II-DEM RESULTADOS'!L40</f>
        <v>0</v>
      </c>
      <c r="I27" s="18">
        <f>'II-DEM RESULTADOS'!M40</f>
        <v>0</v>
      </c>
      <c r="J27" s="18">
        <f>'II-DEM RESULTADOS'!N40</f>
        <v>0</v>
      </c>
      <c r="K27" s="18">
        <f>'II-DEM RESULTADOS'!O40</f>
        <v>0</v>
      </c>
      <c r="L27" s="18">
        <f>'II-DEM RESULTADOS'!P40</f>
        <v>0</v>
      </c>
      <c r="M27" s="18">
        <f>'II-DEM RESULTADOS'!Q40</f>
        <v>0</v>
      </c>
      <c r="N27" s="18">
        <f>'II-DEM RESULTADOS'!R40</f>
        <v>0</v>
      </c>
      <c r="O27" s="18">
        <f>'II-DEM RESULTADOS'!S40</f>
        <v>0</v>
      </c>
      <c r="P27" s="18">
        <f>'II-DEM RESULTADOS'!T40</f>
        <v>0</v>
      </c>
      <c r="Q27" s="18">
        <f>'II-DEM RESULTADOS'!U40</f>
        <v>0</v>
      </c>
      <c r="R27" s="18">
        <f>'II-DEM RESULTADOS'!V40</f>
        <v>0</v>
      </c>
      <c r="S27" s="18">
        <f>'II-DEM RESULTADOS'!W40</f>
        <v>0</v>
      </c>
      <c r="T27" s="18">
        <f>'II-DEM RESULTADOS'!X40</f>
        <v>0</v>
      </c>
      <c r="U27" s="18">
        <f>'II-DEM RESULTADOS'!Y40</f>
        <v>0</v>
      </c>
      <c r="V27" s="18">
        <f>'II-DEM RESULTADOS'!Z40</f>
        <v>0</v>
      </c>
      <c r="W27" s="18">
        <f>'II-DEM RESULTADOS'!AA40</f>
        <v>0</v>
      </c>
      <c r="X27" s="18">
        <f>'II-DEM RESULTADOS'!AB40</f>
        <v>0</v>
      </c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ht="11.25">
      <c r="A28" s="17">
        <f>+'dados I'!$A$2</f>
        <v>20004348367</v>
      </c>
      <c r="B28" s="17">
        <f>+'dados I'!$B$2</f>
        <v>502491400</v>
      </c>
      <c r="C28" s="17">
        <f>'II-DEM RESULTADOS'!C41</f>
        <v>79</v>
      </c>
      <c r="D28" s="17" t="str">
        <f>'II-DEM RESULTADOS'!F41</f>
        <v>JUROS, DIVIDENDOS E OUTROS RENDIMENTOS SIMILARES</v>
      </c>
      <c r="E28" s="18">
        <f>'II-DEM RESULTADOS'!I41</f>
        <v>0</v>
      </c>
      <c r="F28" s="18">
        <f>'II-DEM RESULTADOS'!J41</f>
        <v>0</v>
      </c>
      <c r="G28" s="18">
        <f>'II-DEM RESULTADOS'!K41</f>
        <v>0</v>
      </c>
      <c r="H28" s="18">
        <f>'II-DEM RESULTADOS'!L41</f>
        <v>0</v>
      </c>
      <c r="I28" s="18">
        <f>'II-DEM RESULTADOS'!M41</f>
        <v>0</v>
      </c>
      <c r="J28" s="18">
        <f>'II-DEM RESULTADOS'!N41</f>
        <v>0</v>
      </c>
      <c r="K28" s="18">
        <f>'II-DEM RESULTADOS'!O41</f>
        <v>0</v>
      </c>
      <c r="L28" s="18">
        <f>'II-DEM RESULTADOS'!P41</f>
        <v>0</v>
      </c>
      <c r="M28" s="18">
        <f>'II-DEM RESULTADOS'!Q41</f>
        <v>0</v>
      </c>
      <c r="N28" s="18">
        <f>'II-DEM RESULTADOS'!R41</f>
        <v>0</v>
      </c>
      <c r="O28" s="18">
        <f>'II-DEM RESULTADOS'!S41</f>
        <v>0</v>
      </c>
      <c r="P28" s="18">
        <f>'II-DEM RESULTADOS'!T41</f>
        <v>0</v>
      </c>
      <c r="Q28" s="18">
        <f>'II-DEM RESULTADOS'!U41</f>
        <v>0</v>
      </c>
      <c r="R28" s="18">
        <f>'II-DEM RESULTADOS'!V41</f>
        <v>0</v>
      </c>
      <c r="S28" s="18">
        <f>'II-DEM RESULTADOS'!W41</f>
        <v>0</v>
      </c>
      <c r="T28" s="18">
        <f>'II-DEM RESULTADOS'!X41</f>
        <v>0</v>
      </c>
      <c r="U28" s="18">
        <f>'II-DEM RESULTADOS'!Y41</f>
        <v>0</v>
      </c>
      <c r="V28" s="18">
        <f>'II-DEM RESULTADOS'!Z41</f>
        <v>0</v>
      </c>
      <c r="W28" s="18">
        <f>'II-DEM RESULTADOS'!AA41</f>
        <v>0</v>
      </c>
      <c r="X28" s="18">
        <f>'II-DEM RESULTADOS'!AB41</f>
        <v>0</v>
      </c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ht="11.25">
      <c r="A29" s="17">
        <f>+'dados I'!$A$2</f>
        <v>20004348367</v>
      </c>
      <c r="B29" s="17">
        <f>+'dados I'!$B$2</f>
        <v>502491400</v>
      </c>
      <c r="C29" s="17">
        <f>'II-DEM RESULTADOS'!C42</f>
        <v>7</v>
      </c>
      <c r="D29" s="17" t="str">
        <f>'II-DEM RESULTADOS'!F42</f>
        <v>TOTAL RENDIMENTOS</v>
      </c>
      <c r="E29" s="18">
        <f>'II-DEM RESULTADOS'!I42</f>
        <v>1195411.34</v>
      </c>
      <c r="F29" s="18">
        <f>'II-DEM RESULTADOS'!J42</f>
        <v>310161.07</v>
      </c>
      <c r="G29" s="18">
        <f>'II-DEM RESULTADOS'!K42</f>
        <v>310161.07</v>
      </c>
      <c r="H29" s="18">
        <f>'II-DEM RESULTADOS'!L42</f>
        <v>329668.12</v>
      </c>
      <c r="I29" s="18">
        <f>'II-DEM RESULTADOS'!M42</f>
        <v>137984.2</v>
      </c>
      <c r="J29" s="18">
        <f>'II-DEM RESULTADOS'!N42</f>
        <v>107436.88</v>
      </c>
      <c r="K29" s="18">
        <f>'II-DEM RESULTADOS'!O42</f>
        <v>0</v>
      </c>
      <c r="L29" s="18">
        <f>'II-DEM RESULTADOS'!P42</f>
        <v>0</v>
      </c>
      <c r="M29" s="18">
        <f>'II-DEM RESULTADOS'!Q42</f>
        <v>0</v>
      </c>
      <c r="N29" s="18">
        <f>'II-DEM RESULTADOS'!R42</f>
        <v>0</v>
      </c>
      <c r="O29" s="18">
        <f>'II-DEM RESULTADOS'!S42</f>
        <v>0</v>
      </c>
      <c r="P29" s="18">
        <f>'II-DEM RESULTADOS'!T42</f>
        <v>0</v>
      </c>
      <c r="Q29" s="18">
        <f>'II-DEM RESULTADOS'!U42</f>
        <v>0</v>
      </c>
      <c r="R29" s="18">
        <f>'II-DEM RESULTADOS'!V42</f>
        <v>0</v>
      </c>
      <c r="S29" s="18">
        <f>'II-DEM RESULTADOS'!W42</f>
        <v>0</v>
      </c>
      <c r="T29" s="18">
        <f>'II-DEM RESULTADOS'!X42</f>
        <v>0</v>
      </c>
      <c r="U29" s="18">
        <f>'II-DEM RESULTADOS'!Y42</f>
        <v>0</v>
      </c>
      <c r="V29" s="18">
        <f>'II-DEM RESULTADOS'!Z42</f>
        <v>0</v>
      </c>
      <c r="W29" s="18">
        <f>'II-DEM RESULTADOS'!AA42</f>
        <v>0</v>
      </c>
      <c r="X29" s="18">
        <f>'II-DEM RESULTADOS'!AB42</f>
        <v>0</v>
      </c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11.25">
      <c r="A30" s="17">
        <f>+'dados I'!$A$2</f>
        <v>20004348367</v>
      </c>
      <c r="B30" s="17">
        <f>+'dados I'!$B$2</f>
        <v>502491400</v>
      </c>
      <c r="C30" s="19">
        <f>+'II-DEM RESULTADOS'!C49</f>
        <v>61</v>
      </c>
      <c r="D30" s="19" t="str">
        <f>+'II-DEM RESULTADOS'!F49</f>
        <v>CUSTO MERCADORIAS E MATÉRIAS CONSUMIDAS</v>
      </c>
      <c r="E30" s="18">
        <f>+'II-DEM RESULTADOS'!I49</f>
        <v>60200</v>
      </c>
      <c r="F30" s="18">
        <f>+'II-DEM RESULTADOS'!J49</f>
        <v>21000</v>
      </c>
      <c r="G30" s="18">
        <f>+'II-DEM RESULTADOS'!K49</f>
        <v>21000</v>
      </c>
      <c r="H30" s="18">
        <f>+'II-DEM RESULTADOS'!L49</f>
        <v>8000</v>
      </c>
      <c r="I30" s="18">
        <f>+'II-DEM RESULTADOS'!M49</f>
        <v>7000</v>
      </c>
      <c r="J30" s="18">
        <f>+'II-DEM RESULTADOS'!N49</f>
        <v>3200</v>
      </c>
      <c r="K30" s="18">
        <f>+'II-DEM RESULTADOS'!O49</f>
        <v>0</v>
      </c>
      <c r="L30" s="18">
        <f>+'II-DEM RESULTADOS'!P49</f>
        <v>0</v>
      </c>
      <c r="M30" s="18">
        <f>+'II-DEM RESULTADOS'!Q49</f>
        <v>0</v>
      </c>
      <c r="N30" s="18">
        <f>+'II-DEM RESULTADOS'!R49</f>
        <v>0</v>
      </c>
      <c r="O30" s="18">
        <f>+'II-DEM RESULTADOS'!S49</f>
        <v>0</v>
      </c>
      <c r="P30" s="18">
        <f>+'II-DEM RESULTADOS'!T49</f>
        <v>0</v>
      </c>
      <c r="Q30" s="18">
        <f>+'II-DEM RESULTADOS'!U49</f>
        <v>0</v>
      </c>
      <c r="R30" s="18">
        <f>+'II-DEM RESULTADOS'!V49</f>
        <v>0</v>
      </c>
      <c r="S30" s="18">
        <f>+'II-DEM RESULTADOS'!W49</f>
        <v>0</v>
      </c>
      <c r="T30" s="18">
        <f>+'II-DEM RESULTADOS'!X49</f>
        <v>0</v>
      </c>
      <c r="U30" s="18">
        <f>+'II-DEM RESULTADOS'!Y49</f>
        <v>0</v>
      </c>
      <c r="V30" s="18">
        <f>+'II-DEM RESULTADOS'!Z49</f>
        <v>0</v>
      </c>
      <c r="W30" s="18">
        <f>+'II-DEM RESULTADOS'!AA49</f>
        <v>0</v>
      </c>
      <c r="X30" s="18">
        <f>+'II-DEM RESULTADOS'!AB49</f>
        <v>0</v>
      </c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ht="11.25">
      <c r="A31" s="17">
        <f>+'dados I'!$A$2</f>
        <v>20004348367</v>
      </c>
      <c r="B31" s="17">
        <f>+'dados I'!$B$2</f>
        <v>502491400</v>
      </c>
      <c r="C31" s="19">
        <f>+'II-DEM RESULTADOS'!C50</f>
        <v>62</v>
      </c>
      <c r="D31" s="19" t="str">
        <f>+'II-DEM RESULTADOS'!F50</f>
        <v>FORNECIMENTOS E SERVIÇOS EXTERNOS</v>
      </c>
      <c r="E31" s="18">
        <f>+'II-DEM RESULTADOS'!I50</f>
        <v>92003</v>
      </c>
      <c r="F31" s="18">
        <f>+'II-DEM RESULTADOS'!J50</f>
        <v>24018</v>
      </c>
      <c r="G31" s="18">
        <f>+'II-DEM RESULTADOS'!K50</f>
        <v>24018</v>
      </c>
      <c r="H31" s="18">
        <f>+'II-DEM RESULTADOS'!L50</f>
        <v>12012</v>
      </c>
      <c r="I31" s="18">
        <f>+'II-DEM RESULTADOS'!M50</f>
        <v>7025</v>
      </c>
      <c r="J31" s="18">
        <f>+'II-DEM RESULTADOS'!N50</f>
        <v>24930</v>
      </c>
      <c r="K31" s="18">
        <f>+'II-DEM RESULTADOS'!O50</f>
        <v>0</v>
      </c>
      <c r="L31" s="18">
        <f>+'II-DEM RESULTADOS'!P50</f>
        <v>0</v>
      </c>
      <c r="M31" s="18">
        <f>+'II-DEM RESULTADOS'!Q50</f>
        <v>0</v>
      </c>
      <c r="N31" s="18">
        <f>+'II-DEM RESULTADOS'!R50</f>
        <v>0</v>
      </c>
      <c r="O31" s="18">
        <f>+'II-DEM RESULTADOS'!S50</f>
        <v>0</v>
      </c>
      <c r="P31" s="18">
        <f>+'II-DEM RESULTADOS'!T50</f>
        <v>0</v>
      </c>
      <c r="Q31" s="18">
        <f>+'II-DEM RESULTADOS'!U50</f>
        <v>0</v>
      </c>
      <c r="R31" s="18">
        <f>+'II-DEM RESULTADOS'!V50</f>
        <v>0</v>
      </c>
      <c r="S31" s="18">
        <f>+'II-DEM RESULTADOS'!W50</f>
        <v>0</v>
      </c>
      <c r="T31" s="18">
        <f>+'II-DEM RESULTADOS'!X50</f>
        <v>0</v>
      </c>
      <c r="U31" s="18">
        <f>+'II-DEM RESULTADOS'!Y50</f>
        <v>0</v>
      </c>
      <c r="V31" s="18">
        <f>+'II-DEM RESULTADOS'!Z50</f>
        <v>0</v>
      </c>
      <c r="W31" s="18">
        <f>+'II-DEM RESULTADOS'!AA50</f>
        <v>0</v>
      </c>
      <c r="X31" s="18">
        <f>+'II-DEM RESULTADOS'!AB50</f>
        <v>0</v>
      </c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ht="11.25">
      <c r="A32" s="17">
        <f>+'dados I'!$A$2</f>
        <v>20004348367</v>
      </c>
      <c r="B32" s="17">
        <f>+'dados I'!$B$2</f>
        <v>502491400</v>
      </c>
      <c r="C32" s="19">
        <f>+'II-DEM RESULTADOS'!C51</f>
        <v>621</v>
      </c>
      <c r="D32" s="19" t="str">
        <f>+'II-DEM RESULTADOS'!F51</f>
        <v>SUBCONTRATOS</v>
      </c>
      <c r="E32" s="18">
        <f>+'II-DEM RESULTADOS'!I51</f>
        <v>0</v>
      </c>
      <c r="F32" s="18">
        <f>+'II-DEM RESULTADOS'!J51</f>
        <v>0</v>
      </c>
      <c r="G32" s="18">
        <f>+'II-DEM RESULTADOS'!K51</f>
        <v>0</v>
      </c>
      <c r="H32" s="18">
        <f>+'II-DEM RESULTADOS'!L51</f>
        <v>0</v>
      </c>
      <c r="I32" s="18">
        <f>+'II-DEM RESULTADOS'!M51</f>
        <v>0</v>
      </c>
      <c r="J32" s="18">
        <f>+'II-DEM RESULTADOS'!N51</f>
        <v>0</v>
      </c>
      <c r="K32" s="18">
        <f>+'II-DEM RESULTADOS'!O51</f>
        <v>0</v>
      </c>
      <c r="L32" s="18">
        <f>+'II-DEM RESULTADOS'!P51</f>
        <v>0</v>
      </c>
      <c r="M32" s="18">
        <f>+'II-DEM RESULTADOS'!Q51</f>
        <v>0</v>
      </c>
      <c r="N32" s="18">
        <f>+'II-DEM RESULTADOS'!R51</f>
        <v>0</v>
      </c>
      <c r="O32" s="18">
        <f>+'II-DEM RESULTADOS'!S51</f>
        <v>0</v>
      </c>
      <c r="P32" s="18">
        <f>+'II-DEM RESULTADOS'!T51</f>
        <v>0</v>
      </c>
      <c r="Q32" s="18">
        <f>+'II-DEM RESULTADOS'!U51</f>
        <v>0</v>
      </c>
      <c r="R32" s="18">
        <f>+'II-DEM RESULTADOS'!V51</f>
        <v>0</v>
      </c>
      <c r="S32" s="18">
        <f>+'II-DEM RESULTADOS'!W51</f>
        <v>0</v>
      </c>
      <c r="T32" s="18">
        <f>+'II-DEM RESULTADOS'!X51</f>
        <v>0</v>
      </c>
      <c r="U32" s="18">
        <f>+'II-DEM RESULTADOS'!Y51</f>
        <v>0</v>
      </c>
      <c r="V32" s="18">
        <f>+'II-DEM RESULTADOS'!Z51</f>
        <v>0</v>
      </c>
      <c r="W32" s="18">
        <f>+'II-DEM RESULTADOS'!AA51</f>
        <v>0</v>
      </c>
      <c r="X32" s="18">
        <f>+'II-DEM RESULTADOS'!AB51</f>
        <v>0</v>
      </c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ht="11.25">
      <c r="A33" s="17">
        <f>+'dados I'!$A$2</f>
        <v>20004348367</v>
      </c>
      <c r="B33" s="17">
        <f>+'dados I'!$B$2</f>
        <v>502491400</v>
      </c>
      <c r="C33" s="19">
        <f>+'II-DEM RESULTADOS'!C52</f>
        <v>622</v>
      </c>
      <c r="D33" s="19" t="str">
        <f>+'II-DEM RESULTADOS'!F52</f>
        <v>SERVIÇOS ESPECIALIZADOS</v>
      </c>
      <c r="E33" s="18">
        <f>+'II-DEM RESULTADOS'!I52</f>
        <v>17520</v>
      </c>
      <c r="F33" s="18">
        <f>+'II-DEM RESULTADOS'!J52</f>
        <v>4200</v>
      </c>
      <c r="G33" s="18">
        <f>+'II-DEM RESULTADOS'!K52</f>
        <v>4200</v>
      </c>
      <c r="H33" s="18">
        <f>+'II-DEM RESULTADOS'!L52</f>
        <v>1950</v>
      </c>
      <c r="I33" s="18">
        <f>+'II-DEM RESULTADOS'!M52</f>
        <v>1070</v>
      </c>
      <c r="J33" s="18">
        <f>+'II-DEM RESULTADOS'!N52</f>
        <v>6100</v>
      </c>
      <c r="K33" s="18">
        <f>+'II-DEM RESULTADOS'!O52</f>
        <v>0</v>
      </c>
      <c r="L33" s="18">
        <f>+'II-DEM RESULTADOS'!P52</f>
        <v>0</v>
      </c>
      <c r="M33" s="18">
        <f>+'II-DEM RESULTADOS'!Q52</f>
        <v>0</v>
      </c>
      <c r="N33" s="18">
        <f>+'II-DEM RESULTADOS'!R52</f>
        <v>0</v>
      </c>
      <c r="O33" s="18">
        <f>+'II-DEM RESULTADOS'!S52</f>
        <v>0</v>
      </c>
      <c r="P33" s="18">
        <f>+'II-DEM RESULTADOS'!T52</f>
        <v>0</v>
      </c>
      <c r="Q33" s="18">
        <f>+'II-DEM RESULTADOS'!U52</f>
        <v>0</v>
      </c>
      <c r="R33" s="18">
        <f>+'II-DEM RESULTADOS'!V52</f>
        <v>0</v>
      </c>
      <c r="S33" s="18">
        <f>+'II-DEM RESULTADOS'!W52</f>
        <v>0</v>
      </c>
      <c r="T33" s="18">
        <f>+'II-DEM RESULTADOS'!X52</f>
        <v>0</v>
      </c>
      <c r="U33" s="18">
        <f>+'II-DEM RESULTADOS'!Y52</f>
        <v>0</v>
      </c>
      <c r="V33" s="18">
        <f>+'II-DEM RESULTADOS'!Z52</f>
        <v>0</v>
      </c>
      <c r="W33" s="18">
        <f>+'II-DEM RESULTADOS'!AA52</f>
        <v>0</v>
      </c>
      <c r="X33" s="18">
        <f>+'II-DEM RESULTADOS'!AB52</f>
        <v>0</v>
      </c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11.25">
      <c r="A34" s="17">
        <f>+'dados I'!$A$2</f>
        <v>20004348367</v>
      </c>
      <c r="B34" s="17">
        <f>+'dados I'!$B$2</f>
        <v>502491400</v>
      </c>
      <c r="C34" s="19">
        <f>+'II-DEM RESULTADOS'!C53</f>
        <v>6221</v>
      </c>
      <c r="D34" s="19" t="str">
        <f>+'II-DEM RESULTADOS'!F53</f>
        <v>TRABALHOS ESPECIALIZADOS</v>
      </c>
      <c r="E34" s="18">
        <f>+'II-DEM RESULTADOS'!I53</f>
        <v>2770</v>
      </c>
      <c r="F34" s="18">
        <f>+'II-DEM RESULTADOS'!J53</f>
        <v>1000</v>
      </c>
      <c r="G34" s="18">
        <f>+'II-DEM RESULTADOS'!K53</f>
        <v>1000</v>
      </c>
      <c r="H34" s="18">
        <f>+'II-DEM RESULTADOS'!L53</f>
        <v>450</v>
      </c>
      <c r="I34" s="18">
        <f>+'II-DEM RESULTADOS'!M53</f>
        <v>320</v>
      </c>
      <c r="J34" s="18">
        <f>+'II-DEM RESULTADOS'!N53</f>
        <v>0</v>
      </c>
      <c r="K34" s="18">
        <f>+'II-DEM RESULTADOS'!O53</f>
        <v>0</v>
      </c>
      <c r="L34" s="18">
        <f>+'II-DEM RESULTADOS'!P53</f>
        <v>0</v>
      </c>
      <c r="M34" s="18">
        <f>+'II-DEM RESULTADOS'!Q53</f>
        <v>0</v>
      </c>
      <c r="N34" s="18">
        <f>+'II-DEM RESULTADOS'!R53</f>
        <v>0</v>
      </c>
      <c r="O34" s="18">
        <f>+'II-DEM RESULTADOS'!S53</f>
        <v>0</v>
      </c>
      <c r="P34" s="18">
        <f>+'II-DEM RESULTADOS'!T53</f>
        <v>0</v>
      </c>
      <c r="Q34" s="18">
        <f>+'II-DEM RESULTADOS'!U53</f>
        <v>0</v>
      </c>
      <c r="R34" s="18">
        <f>+'II-DEM RESULTADOS'!V53</f>
        <v>0</v>
      </c>
      <c r="S34" s="18">
        <f>+'II-DEM RESULTADOS'!W53</f>
        <v>0</v>
      </c>
      <c r="T34" s="18">
        <f>+'II-DEM RESULTADOS'!X53</f>
        <v>0</v>
      </c>
      <c r="U34" s="18">
        <f>+'II-DEM RESULTADOS'!Y53</f>
        <v>0</v>
      </c>
      <c r="V34" s="18">
        <f>+'II-DEM RESULTADOS'!Z53</f>
        <v>0</v>
      </c>
      <c r="W34" s="18">
        <f>+'II-DEM RESULTADOS'!AA53</f>
        <v>0</v>
      </c>
      <c r="X34" s="18">
        <f>+'II-DEM RESULTADOS'!AB53</f>
        <v>0</v>
      </c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ht="11.25">
      <c r="A35" s="17">
        <f>+'dados I'!$A$2</f>
        <v>20004348367</v>
      </c>
      <c r="B35" s="17">
        <f>+'dados I'!$B$2</f>
        <v>502491400</v>
      </c>
      <c r="C35" s="19">
        <f>+'II-DEM RESULTADOS'!C54</f>
        <v>6222</v>
      </c>
      <c r="D35" s="19" t="str">
        <f>+'II-DEM RESULTADOS'!F54</f>
        <v>PUBLICIDADE E PROPAGANDA</v>
      </c>
      <c r="E35" s="18">
        <f>+'II-DEM RESULTADOS'!I54</f>
        <v>0</v>
      </c>
      <c r="F35" s="18">
        <f>+'II-DEM RESULTADOS'!J54</f>
        <v>0</v>
      </c>
      <c r="G35" s="18">
        <f>+'II-DEM RESULTADOS'!K54</f>
        <v>0</v>
      </c>
      <c r="H35" s="18">
        <f>+'II-DEM RESULTADOS'!L54</f>
        <v>0</v>
      </c>
      <c r="I35" s="18">
        <f>+'II-DEM RESULTADOS'!M54</f>
        <v>0</v>
      </c>
      <c r="J35" s="18">
        <f>+'II-DEM RESULTADOS'!N54</f>
        <v>0</v>
      </c>
      <c r="K35" s="18">
        <f>+'II-DEM RESULTADOS'!O54</f>
        <v>0</v>
      </c>
      <c r="L35" s="18">
        <f>+'II-DEM RESULTADOS'!P54</f>
        <v>0</v>
      </c>
      <c r="M35" s="18">
        <f>+'II-DEM RESULTADOS'!Q54</f>
        <v>0</v>
      </c>
      <c r="N35" s="18">
        <f>+'II-DEM RESULTADOS'!R54</f>
        <v>0</v>
      </c>
      <c r="O35" s="18">
        <f>+'II-DEM RESULTADOS'!S54</f>
        <v>0</v>
      </c>
      <c r="P35" s="18">
        <f>+'II-DEM RESULTADOS'!T54</f>
        <v>0</v>
      </c>
      <c r="Q35" s="18">
        <f>+'II-DEM RESULTADOS'!U54</f>
        <v>0</v>
      </c>
      <c r="R35" s="18">
        <f>+'II-DEM RESULTADOS'!V54</f>
        <v>0</v>
      </c>
      <c r="S35" s="18">
        <f>+'II-DEM RESULTADOS'!W54</f>
        <v>0</v>
      </c>
      <c r="T35" s="18">
        <f>+'II-DEM RESULTADOS'!X54</f>
        <v>0</v>
      </c>
      <c r="U35" s="18">
        <f>+'II-DEM RESULTADOS'!Y54</f>
        <v>0</v>
      </c>
      <c r="V35" s="18">
        <f>+'II-DEM RESULTADOS'!Z54</f>
        <v>0</v>
      </c>
      <c r="W35" s="18">
        <f>+'II-DEM RESULTADOS'!AA54</f>
        <v>0</v>
      </c>
      <c r="X35" s="18">
        <f>+'II-DEM RESULTADOS'!AB54</f>
        <v>0</v>
      </c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ht="11.25">
      <c r="A36" s="17">
        <f>+'dados I'!$A$2</f>
        <v>20004348367</v>
      </c>
      <c r="B36" s="17">
        <f>+'dados I'!$B$2</f>
        <v>502491400</v>
      </c>
      <c r="C36" s="19">
        <f>+'II-DEM RESULTADOS'!C55</f>
        <v>6223</v>
      </c>
      <c r="D36" s="19" t="str">
        <f>+'II-DEM RESULTADOS'!F55</f>
        <v>VIGILÂNCIA E SEGURANÇA</v>
      </c>
      <c r="E36" s="18">
        <f>+'II-DEM RESULTADOS'!I55</f>
        <v>0</v>
      </c>
      <c r="F36" s="18">
        <f>+'II-DEM RESULTADOS'!J55</f>
        <v>0</v>
      </c>
      <c r="G36" s="18">
        <f>+'II-DEM RESULTADOS'!K55</f>
        <v>0</v>
      </c>
      <c r="H36" s="18">
        <f>+'II-DEM RESULTADOS'!L55</f>
        <v>0</v>
      </c>
      <c r="I36" s="18">
        <f>+'II-DEM RESULTADOS'!M55</f>
        <v>0</v>
      </c>
      <c r="J36" s="18">
        <f>+'II-DEM RESULTADOS'!N55</f>
        <v>0</v>
      </c>
      <c r="K36" s="18">
        <f>+'II-DEM RESULTADOS'!O55</f>
        <v>0</v>
      </c>
      <c r="L36" s="18">
        <f>+'II-DEM RESULTADOS'!P55</f>
        <v>0</v>
      </c>
      <c r="M36" s="18">
        <f>+'II-DEM RESULTADOS'!Q55</f>
        <v>0</v>
      </c>
      <c r="N36" s="18">
        <f>+'II-DEM RESULTADOS'!R55</f>
        <v>0</v>
      </c>
      <c r="O36" s="18">
        <f>+'II-DEM RESULTADOS'!S55</f>
        <v>0</v>
      </c>
      <c r="P36" s="18">
        <f>+'II-DEM RESULTADOS'!T55</f>
        <v>0</v>
      </c>
      <c r="Q36" s="18">
        <f>+'II-DEM RESULTADOS'!U55</f>
        <v>0</v>
      </c>
      <c r="R36" s="18">
        <f>+'II-DEM RESULTADOS'!V55</f>
        <v>0</v>
      </c>
      <c r="S36" s="18">
        <f>+'II-DEM RESULTADOS'!W55</f>
        <v>0</v>
      </c>
      <c r="T36" s="18">
        <f>+'II-DEM RESULTADOS'!X55</f>
        <v>0</v>
      </c>
      <c r="U36" s="18">
        <f>+'II-DEM RESULTADOS'!Y55</f>
        <v>0</v>
      </c>
      <c r="V36" s="18">
        <f>+'II-DEM RESULTADOS'!Z55</f>
        <v>0</v>
      </c>
      <c r="W36" s="18">
        <f>+'II-DEM RESULTADOS'!AA55</f>
        <v>0</v>
      </c>
      <c r="X36" s="18">
        <f>+'II-DEM RESULTADOS'!AB55</f>
        <v>0</v>
      </c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ht="11.25">
      <c r="A37" s="17">
        <f>+'dados I'!$A$2</f>
        <v>20004348367</v>
      </c>
      <c r="B37" s="17">
        <f>+'dados I'!$B$2</f>
        <v>502491400</v>
      </c>
      <c r="C37" s="19">
        <f>+'II-DEM RESULTADOS'!C56</f>
        <v>6224</v>
      </c>
      <c r="D37" s="19" t="str">
        <f>+'II-DEM RESULTADOS'!F56</f>
        <v>HONORÁRIOS</v>
      </c>
      <c r="E37" s="18">
        <f>+'II-DEM RESULTADOS'!I56</f>
        <v>0</v>
      </c>
      <c r="F37" s="18">
        <f>+'II-DEM RESULTADOS'!J56</f>
        <v>0</v>
      </c>
      <c r="G37" s="18">
        <f>+'II-DEM RESULTADOS'!K56</f>
        <v>0</v>
      </c>
      <c r="H37" s="18">
        <f>+'II-DEM RESULTADOS'!L56</f>
        <v>0</v>
      </c>
      <c r="I37" s="18">
        <f>+'II-DEM RESULTADOS'!M56</f>
        <v>0</v>
      </c>
      <c r="J37" s="18">
        <f>+'II-DEM RESULTADOS'!N56</f>
        <v>0</v>
      </c>
      <c r="K37" s="18">
        <f>+'II-DEM RESULTADOS'!O56</f>
        <v>0</v>
      </c>
      <c r="L37" s="18">
        <f>+'II-DEM RESULTADOS'!P56</f>
        <v>0</v>
      </c>
      <c r="M37" s="18">
        <f>+'II-DEM RESULTADOS'!Q56</f>
        <v>0</v>
      </c>
      <c r="N37" s="18">
        <f>+'II-DEM RESULTADOS'!R56</f>
        <v>0</v>
      </c>
      <c r="O37" s="18">
        <f>+'II-DEM RESULTADOS'!S56</f>
        <v>0</v>
      </c>
      <c r="P37" s="18">
        <f>+'II-DEM RESULTADOS'!T56</f>
        <v>0</v>
      </c>
      <c r="Q37" s="18">
        <f>+'II-DEM RESULTADOS'!U56</f>
        <v>0</v>
      </c>
      <c r="R37" s="18">
        <f>+'II-DEM RESULTADOS'!V56</f>
        <v>0</v>
      </c>
      <c r="S37" s="18">
        <f>+'II-DEM RESULTADOS'!W56</f>
        <v>0</v>
      </c>
      <c r="T37" s="18">
        <f>+'II-DEM RESULTADOS'!X56</f>
        <v>0</v>
      </c>
      <c r="U37" s="18">
        <f>+'II-DEM RESULTADOS'!Y56</f>
        <v>0</v>
      </c>
      <c r="V37" s="18">
        <f>+'II-DEM RESULTADOS'!Z56</f>
        <v>0</v>
      </c>
      <c r="W37" s="18">
        <f>+'II-DEM RESULTADOS'!AA56</f>
        <v>0</v>
      </c>
      <c r="X37" s="18">
        <f>+'II-DEM RESULTADOS'!AB56</f>
        <v>0</v>
      </c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ht="11.25">
      <c r="A38" s="17">
        <f>+'dados I'!$A$2</f>
        <v>20004348367</v>
      </c>
      <c r="B38" s="17">
        <f>+'dados I'!$B$2</f>
        <v>502491400</v>
      </c>
      <c r="C38" s="19">
        <f>+'II-DEM RESULTADOS'!C57</f>
        <v>6225</v>
      </c>
      <c r="D38" s="19" t="str">
        <f>+'II-DEM RESULTADOS'!F57</f>
        <v>COMISSÕES</v>
      </c>
      <c r="E38" s="18">
        <f>+'II-DEM RESULTADOS'!I57</f>
        <v>0</v>
      </c>
      <c r="F38" s="18">
        <f>+'II-DEM RESULTADOS'!J57</f>
        <v>0</v>
      </c>
      <c r="G38" s="18">
        <f>+'II-DEM RESULTADOS'!K57</f>
        <v>0</v>
      </c>
      <c r="H38" s="18">
        <f>+'II-DEM RESULTADOS'!L57</f>
        <v>0</v>
      </c>
      <c r="I38" s="18">
        <f>+'II-DEM RESULTADOS'!M57</f>
        <v>0</v>
      </c>
      <c r="J38" s="18">
        <f>+'II-DEM RESULTADOS'!N57</f>
        <v>0</v>
      </c>
      <c r="K38" s="18">
        <f>+'II-DEM RESULTADOS'!O57</f>
        <v>0</v>
      </c>
      <c r="L38" s="18">
        <f>+'II-DEM RESULTADOS'!P57</f>
        <v>0</v>
      </c>
      <c r="M38" s="18">
        <f>+'II-DEM RESULTADOS'!Q57</f>
        <v>0</v>
      </c>
      <c r="N38" s="18">
        <f>+'II-DEM RESULTADOS'!R57</f>
        <v>0</v>
      </c>
      <c r="O38" s="18">
        <f>+'II-DEM RESULTADOS'!S57</f>
        <v>0</v>
      </c>
      <c r="P38" s="18">
        <f>+'II-DEM RESULTADOS'!T57</f>
        <v>0</v>
      </c>
      <c r="Q38" s="18">
        <f>+'II-DEM RESULTADOS'!U57</f>
        <v>0</v>
      </c>
      <c r="R38" s="18">
        <f>+'II-DEM RESULTADOS'!V57</f>
        <v>0</v>
      </c>
      <c r="S38" s="18">
        <f>+'II-DEM RESULTADOS'!W57</f>
        <v>0</v>
      </c>
      <c r="T38" s="18">
        <f>+'II-DEM RESULTADOS'!X57</f>
        <v>0</v>
      </c>
      <c r="U38" s="18">
        <f>+'II-DEM RESULTADOS'!Y57</f>
        <v>0</v>
      </c>
      <c r="V38" s="18">
        <f>+'II-DEM RESULTADOS'!Z57</f>
        <v>0</v>
      </c>
      <c r="W38" s="18">
        <f>+'II-DEM RESULTADOS'!AA57</f>
        <v>0</v>
      </c>
      <c r="X38" s="18">
        <f>+'II-DEM RESULTADOS'!AB57</f>
        <v>0</v>
      </c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ht="11.25">
      <c r="A39" s="17">
        <f>+'dados I'!$A$2</f>
        <v>20004348367</v>
      </c>
      <c r="B39" s="17">
        <f>+'dados I'!$B$2</f>
        <v>502491400</v>
      </c>
      <c r="C39" s="19">
        <f>+'II-DEM RESULTADOS'!C58</f>
        <v>6226</v>
      </c>
      <c r="D39" s="19" t="str">
        <f>+'II-DEM RESULTADOS'!F58</f>
        <v>CONSERVAÇÃO E REPARAÇÃO</v>
      </c>
      <c r="E39" s="18">
        <f>+'II-DEM RESULTADOS'!I58</f>
        <v>14750</v>
      </c>
      <c r="F39" s="18">
        <f>+'II-DEM RESULTADOS'!J58</f>
        <v>3200</v>
      </c>
      <c r="G39" s="18">
        <f>+'II-DEM RESULTADOS'!K58</f>
        <v>3200</v>
      </c>
      <c r="H39" s="18">
        <f>+'II-DEM RESULTADOS'!L58</f>
        <v>1500</v>
      </c>
      <c r="I39" s="18">
        <f>+'II-DEM RESULTADOS'!M58</f>
        <v>750</v>
      </c>
      <c r="J39" s="18">
        <f>+'II-DEM RESULTADOS'!N58</f>
        <v>6100</v>
      </c>
      <c r="K39" s="18">
        <f>+'II-DEM RESULTADOS'!O58</f>
        <v>0</v>
      </c>
      <c r="L39" s="18">
        <f>+'II-DEM RESULTADOS'!P58</f>
        <v>0</v>
      </c>
      <c r="M39" s="18">
        <f>+'II-DEM RESULTADOS'!Q58</f>
        <v>0</v>
      </c>
      <c r="N39" s="18">
        <f>+'II-DEM RESULTADOS'!R58</f>
        <v>0</v>
      </c>
      <c r="O39" s="18">
        <f>+'II-DEM RESULTADOS'!S58</f>
        <v>0</v>
      </c>
      <c r="P39" s="18">
        <f>+'II-DEM RESULTADOS'!T58</f>
        <v>0</v>
      </c>
      <c r="Q39" s="18">
        <f>+'II-DEM RESULTADOS'!U58</f>
        <v>0</v>
      </c>
      <c r="R39" s="18">
        <f>+'II-DEM RESULTADOS'!V58</f>
        <v>0</v>
      </c>
      <c r="S39" s="18">
        <f>+'II-DEM RESULTADOS'!W58</f>
        <v>0</v>
      </c>
      <c r="T39" s="18">
        <f>+'II-DEM RESULTADOS'!X58</f>
        <v>0</v>
      </c>
      <c r="U39" s="18">
        <f>+'II-DEM RESULTADOS'!Y58</f>
        <v>0</v>
      </c>
      <c r="V39" s="18">
        <f>+'II-DEM RESULTADOS'!Z58</f>
        <v>0</v>
      </c>
      <c r="W39" s="18">
        <f>+'II-DEM RESULTADOS'!AA58</f>
        <v>0</v>
      </c>
      <c r="X39" s="18">
        <f>+'II-DEM RESULTADOS'!AB58</f>
        <v>0</v>
      </c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ht="11.25">
      <c r="A40" s="17">
        <f>+'dados I'!$A$2</f>
        <v>20004348367</v>
      </c>
      <c r="B40" s="17">
        <f>+'dados I'!$B$2</f>
        <v>502491400</v>
      </c>
      <c r="C40" s="19">
        <f>+'II-DEM RESULTADOS'!C59</f>
        <v>6228</v>
      </c>
      <c r="D40" s="19" t="str">
        <f>+'II-DEM RESULTADOS'!F59</f>
        <v>OUTROS</v>
      </c>
      <c r="E40" s="18">
        <f>+'II-DEM RESULTADOS'!I59</f>
        <v>0</v>
      </c>
      <c r="F40" s="18">
        <f>+'II-DEM RESULTADOS'!J59</f>
        <v>0</v>
      </c>
      <c r="G40" s="18">
        <f>+'II-DEM RESULTADOS'!K59</f>
        <v>0</v>
      </c>
      <c r="H40" s="18">
        <f>+'II-DEM RESULTADOS'!L59</f>
        <v>0</v>
      </c>
      <c r="I40" s="18">
        <f>+'II-DEM RESULTADOS'!M59</f>
        <v>0</v>
      </c>
      <c r="J40" s="18">
        <f>+'II-DEM RESULTADOS'!N59</f>
        <v>0</v>
      </c>
      <c r="K40" s="18">
        <f>+'II-DEM RESULTADOS'!O59</f>
        <v>0</v>
      </c>
      <c r="L40" s="18">
        <f>+'II-DEM RESULTADOS'!P59</f>
        <v>0</v>
      </c>
      <c r="M40" s="18">
        <f>+'II-DEM RESULTADOS'!Q59</f>
        <v>0</v>
      </c>
      <c r="N40" s="18">
        <f>+'II-DEM RESULTADOS'!R59</f>
        <v>0</v>
      </c>
      <c r="O40" s="18">
        <f>+'II-DEM RESULTADOS'!S59</f>
        <v>0</v>
      </c>
      <c r="P40" s="18">
        <f>+'II-DEM RESULTADOS'!T59</f>
        <v>0</v>
      </c>
      <c r="Q40" s="18">
        <f>+'II-DEM RESULTADOS'!U59</f>
        <v>0</v>
      </c>
      <c r="R40" s="18">
        <f>+'II-DEM RESULTADOS'!V59</f>
        <v>0</v>
      </c>
      <c r="S40" s="18">
        <f>+'II-DEM RESULTADOS'!W59</f>
        <v>0</v>
      </c>
      <c r="T40" s="18">
        <f>+'II-DEM RESULTADOS'!X59</f>
        <v>0</v>
      </c>
      <c r="U40" s="18">
        <f>+'II-DEM RESULTADOS'!Y59</f>
        <v>0</v>
      </c>
      <c r="V40" s="18">
        <f>+'II-DEM RESULTADOS'!Z59</f>
        <v>0</v>
      </c>
      <c r="W40" s="18">
        <f>+'II-DEM RESULTADOS'!AA59</f>
        <v>0</v>
      </c>
      <c r="X40" s="18">
        <f>+'II-DEM RESULTADOS'!AB59</f>
        <v>0</v>
      </c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ht="11.25">
      <c r="A41" s="17">
        <f>+'dados I'!$A$2</f>
        <v>20004348367</v>
      </c>
      <c r="B41" s="17">
        <f>+'dados I'!$B$2</f>
        <v>502491400</v>
      </c>
      <c r="C41" s="19">
        <f>+'II-DEM RESULTADOS'!C60</f>
        <v>623</v>
      </c>
      <c r="D41" s="19" t="str">
        <f>+'II-DEM RESULTADOS'!F60</f>
        <v>MATERIAIS</v>
      </c>
      <c r="E41" s="18">
        <f>+'II-DEM RESULTADOS'!I60</f>
        <v>11557</v>
      </c>
      <c r="F41" s="18">
        <f>+'II-DEM RESULTADOS'!J60</f>
        <v>3280</v>
      </c>
      <c r="G41" s="18">
        <f>+'II-DEM RESULTADOS'!K60</f>
        <v>3280</v>
      </c>
      <c r="H41" s="18">
        <f>+'II-DEM RESULTADOS'!L60</f>
        <v>2022</v>
      </c>
      <c r="I41" s="18">
        <f>+'II-DEM RESULTADOS'!M60</f>
        <v>1325</v>
      </c>
      <c r="J41" s="18">
        <f>+'II-DEM RESULTADOS'!N60</f>
        <v>1650</v>
      </c>
      <c r="K41" s="18">
        <f>+'II-DEM RESULTADOS'!O60</f>
        <v>0</v>
      </c>
      <c r="L41" s="18">
        <f>+'II-DEM RESULTADOS'!P60</f>
        <v>0</v>
      </c>
      <c r="M41" s="18">
        <f>+'II-DEM RESULTADOS'!Q60</f>
        <v>0</v>
      </c>
      <c r="N41" s="18">
        <f>+'II-DEM RESULTADOS'!R60</f>
        <v>0</v>
      </c>
      <c r="O41" s="18">
        <f>+'II-DEM RESULTADOS'!S60</f>
        <v>0</v>
      </c>
      <c r="P41" s="18">
        <f>+'II-DEM RESULTADOS'!T60</f>
        <v>0</v>
      </c>
      <c r="Q41" s="18">
        <f>+'II-DEM RESULTADOS'!U60</f>
        <v>0</v>
      </c>
      <c r="R41" s="18">
        <f>+'II-DEM RESULTADOS'!V60</f>
        <v>0</v>
      </c>
      <c r="S41" s="18">
        <f>+'II-DEM RESULTADOS'!W60</f>
        <v>0</v>
      </c>
      <c r="T41" s="18">
        <f>+'II-DEM RESULTADOS'!X60</f>
        <v>0</v>
      </c>
      <c r="U41" s="18">
        <f>+'II-DEM RESULTADOS'!Y60</f>
        <v>0</v>
      </c>
      <c r="V41" s="18">
        <f>+'II-DEM RESULTADOS'!Z60</f>
        <v>0</v>
      </c>
      <c r="W41" s="18">
        <f>+'II-DEM RESULTADOS'!AA60</f>
        <v>0</v>
      </c>
      <c r="X41" s="18">
        <f>+'II-DEM RESULTADOS'!AB60</f>
        <v>0</v>
      </c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ht="11.25">
      <c r="A42" s="17">
        <f>+'dados I'!$A$2</f>
        <v>20004348367</v>
      </c>
      <c r="B42" s="17">
        <f>+'dados I'!$B$2</f>
        <v>502491400</v>
      </c>
      <c r="C42" s="19">
        <f>+'II-DEM RESULTADOS'!C61</f>
        <v>6231</v>
      </c>
      <c r="D42" s="19" t="str">
        <f>+'II-DEM RESULTADOS'!F61</f>
        <v>FERRAMENTAS E UTENSÍLIOS DE DESGATE RÁPIDO</v>
      </c>
      <c r="E42" s="18">
        <f>+'II-DEM RESULTADOS'!I61</f>
        <v>1860</v>
      </c>
      <c r="F42" s="18">
        <f>+'II-DEM RESULTADOS'!J61</f>
        <v>450</v>
      </c>
      <c r="G42" s="18">
        <f>+'II-DEM RESULTADOS'!K61</f>
        <v>450</v>
      </c>
      <c r="H42" s="18">
        <f>+'II-DEM RESULTADOS'!L61</f>
        <v>300</v>
      </c>
      <c r="I42" s="18">
        <f>+'II-DEM RESULTADOS'!M61</f>
        <v>270</v>
      </c>
      <c r="J42" s="18">
        <f>+'II-DEM RESULTADOS'!N61</f>
        <v>390</v>
      </c>
      <c r="K42" s="18">
        <f>+'II-DEM RESULTADOS'!O61</f>
        <v>0</v>
      </c>
      <c r="L42" s="18">
        <f>+'II-DEM RESULTADOS'!P61</f>
        <v>0</v>
      </c>
      <c r="M42" s="18">
        <f>+'II-DEM RESULTADOS'!Q61</f>
        <v>0</v>
      </c>
      <c r="N42" s="18">
        <f>+'II-DEM RESULTADOS'!R61</f>
        <v>0</v>
      </c>
      <c r="O42" s="18">
        <f>+'II-DEM RESULTADOS'!S61</f>
        <v>0</v>
      </c>
      <c r="P42" s="18">
        <f>+'II-DEM RESULTADOS'!T61</f>
        <v>0</v>
      </c>
      <c r="Q42" s="18">
        <f>+'II-DEM RESULTADOS'!U61</f>
        <v>0</v>
      </c>
      <c r="R42" s="18">
        <f>+'II-DEM RESULTADOS'!V61</f>
        <v>0</v>
      </c>
      <c r="S42" s="18">
        <f>+'II-DEM RESULTADOS'!W61</f>
        <v>0</v>
      </c>
      <c r="T42" s="18">
        <f>+'II-DEM RESULTADOS'!X61</f>
        <v>0</v>
      </c>
      <c r="U42" s="18">
        <f>+'II-DEM RESULTADOS'!Y61</f>
        <v>0</v>
      </c>
      <c r="V42" s="18">
        <f>+'II-DEM RESULTADOS'!Z61</f>
        <v>0</v>
      </c>
      <c r="W42" s="18">
        <f>+'II-DEM RESULTADOS'!AA61</f>
        <v>0</v>
      </c>
      <c r="X42" s="18">
        <f>+'II-DEM RESULTADOS'!AB61</f>
        <v>0</v>
      </c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ht="11.25">
      <c r="A43" s="17">
        <f>+'dados I'!$A$2</f>
        <v>20004348367</v>
      </c>
      <c r="B43" s="17">
        <f>+'dados I'!$B$2</f>
        <v>502491400</v>
      </c>
      <c r="C43" s="19">
        <f>+'II-DEM RESULTADOS'!C62</f>
        <v>6232</v>
      </c>
      <c r="D43" s="19" t="str">
        <f>+'II-DEM RESULTADOS'!F62</f>
        <v>LIVROS E DOCUMENTAÇÃO TÉCNICA</v>
      </c>
      <c r="E43" s="18">
        <f>+'II-DEM RESULTADOS'!I62</f>
        <v>297</v>
      </c>
      <c r="F43" s="18">
        <f>+'II-DEM RESULTADOS'!J62</f>
        <v>110</v>
      </c>
      <c r="G43" s="18">
        <f>+'II-DEM RESULTADOS'!K62</f>
        <v>110</v>
      </c>
      <c r="H43" s="18">
        <f>+'II-DEM RESULTADOS'!L62</f>
        <v>42</v>
      </c>
      <c r="I43" s="18">
        <f>+'II-DEM RESULTADOS'!M62</f>
        <v>35</v>
      </c>
      <c r="J43" s="18">
        <f>+'II-DEM RESULTADOS'!N62</f>
        <v>0</v>
      </c>
      <c r="K43" s="18">
        <f>+'II-DEM RESULTADOS'!O62</f>
        <v>0</v>
      </c>
      <c r="L43" s="18">
        <f>+'II-DEM RESULTADOS'!P62</f>
        <v>0</v>
      </c>
      <c r="M43" s="18">
        <f>+'II-DEM RESULTADOS'!Q62</f>
        <v>0</v>
      </c>
      <c r="N43" s="18">
        <f>+'II-DEM RESULTADOS'!R62</f>
        <v>0</v>
      </c>
      <c r="O43" s="18">
        <f>+'II-DEM RESULTADOS'!S62</f>
        <v>0</v>
      </c>
      <c r="P43" s="18">
        <f>+'II-DEM RESULTADOS'!T62</f>
        <v>0</v>
      </c>
      <c r="Q43" s="18">
        <f>+'II-DEM RESULTADOS'!U62</f>
        <v>0</v>
      </c>
      <c r="R43" s="18">
        <f>+'II-DEM RESULTADOS'!V62</f>
        <v>0</v>
      </c>
      <c r="S43" s="18">
        <f>+'II-DEM RESULTADOS'!W62</f>
        <v>0</v>
      </c>
      <c r="T43" s="18">
        <f>+'II-DEM RESULTADOS'!X62</f>
        <v>0</v>
      </c>
      <c r="U43" s="18">
        <f>+'II-DEM RESULTADOS'!Y62</f>
        <v>0</v>
      </c>
      <c r="V43" s="18">
        <f>+'II-DEM RESULTADOS'!Z62</f>
        <v>0</v>
      </c>
      <c r="W43" s="18">
        <f>+'II-DEM RESULTADOS'!AA62</f>
        <v>0</v>
      </c>
      <c r="X43" s="18">
        <f>+'II-DEM RESULTADOS'!AB62</f>
        <v>0</v>
      </c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3" ht="11.25">
      <c r="A44" s="17">
        <f>+'dados I'!$A$2</f>
        <v>20004348367</v>
      </c>
      <c r="B44" s="17">
        <f>+'dados I'!$B$2</f>
        <v>502491400</v>
      </c>
      <c r="C44" s="19">
        <f>+'II-DEM RESULTADOS'!C63</f>
        <v>6233</v>
      </c>
      <c r="D44" s="19" t="str">
        <f>+'II-DEM RESULTADOS'!F63</f>
        <v>MATERIAL DE ESCRITÓRIO</v>
      </c>
      <c r="E44" s="18">
        <f>+'II-DEM RESULTADOS'!I63</f>
        <v>2710</v>
      </c>
      <c r="F44" s="18">
        <f>+'II-DEM RESULTADOS'!J63</f>
        <v>920</v>
      </c>
      <c r="G44" s="18">
        <f>+'II-DEM RESULTADOS'!K63</f>
        <v>920</v>
      </c>
      <c r="H44" s="18">
        <f>+'II-DEM RESULTADOS'!L63</f>
        <v>440</v>
      </c>
      <c r="I44" s="18">
        <f>+'II-DEM RESULTADOS'!M63</f>
        <v>270</v>
      </c>
      <c r="J44" s="18">
        <f>+'II-DEM RESULTADOS'!N63</f>
        <v>160</v>
      </c>
      <c r="K44" s="18">
        <f>+'II-DEM RESULTADOS'!O63</f>
        <v>0</v>
      </c>
      <c r="L44" s="18">
        <f>+'II-DEM RESULTADOS'!P63</f>
        <v>0</v>
      </c>
      <c r="M44" s="18">
        <f>+'II-DEM RESULTADOS'!Q63</f>
        <v>0</v>
      </c>
      <c r="N44" s="18">
        <f>+'II-DEM RESULTADOS'!R63</f>
        <v>0</v>
      </c>
      <c r="O44" s="18">
        <f>+'II-DEM RESULTADOS'!S63</f>
        <v>0</v>
      </c>
      <c r="P44" s="18">
        <f>+'II-DEM RESULTADOS'!T63</f>
        <v>0</v>
      </c>
      <c r="Q44" s="18">
        <f>+'II-DEM RESULTADOS'!U63</f>
        <v>0</v>
      </c>
      <c r="R44" s="18">
        <f>+'II-DEM RESULTADOS'!V63</f>
        <v>0</v>
      </c>
      <c r="S44" s="18">
        <f>+'II-DEM RESULTADOS'!W63</f>
        <v>0</v>
      </c>
      <c r="T44" s="18">
        <f>+'II-DEM RESULTADOS'!X63</f>
        <v>0</v>
      </c>
      <c r="U44" s="18">
        <f>+'II-DEM RESULTADOS'!Y63</f>
        <v>0</v>
      </c>
      <c r="V44" s="18">
        <f>+'II-DEM RESULTADOS'!Z63</f>
        <v>0</v>
      </c>
      <c r="W44" s="18">
        <f>+'II-DEM RESULTADOS'!AA63</f>
        <v>0</v>
      </c>
      <c r="X44" s="18">
        <f>+'II-DEM RESULTADOS'!AB63</f>
        <v>0</v>
      </c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ht="11.25">
      <c r="A45" s="17">
        <f>+'dados I'!$A$2</f>
        <v>20004348367</v>
      </c>
      <c r="B45" s="17">
        <f>+'dados I'!$B$2</f>
        <v>502491400</v>
      </c>
      <c r="C45" s="19">
        <f>+'II-DEM RESULTADOS'!C64</f>
        <v>6234</v>
      </c>
      <c r="D45" s="19" t="str">
        <f>+'II-DEM RESULTADOS'!F64</f>
        <v>ARTIGOS PARA OFERTA</v>
      </c>
      <c r="E45" s="18">
        <f>+'II-DEM RESULTADOS'!I64</f>
        <v>0</v>
      </c>
      <c r="F45" s="18">
        <f>+'II-DEM RESULTADOS'!J64</f>
        <v>0</v>
      </c>
      <c r="G45" s="18">
        <f>+'II-DEM RESULTADOS'!K64</f>
        <v>0</v>
      </c>
      <c r="H45" s="18">
        <f>+'II-DEM RESULTADOS'!L64</f>
        <v>0</v>
      </c>
      <c r="I45" s="18">
        <f>+'II-DEM RESULTADOS'!M64</f>
        <v>0</v>
      </c>
      <c r="J45" s="18">
        <f>+'II-DEM RESULTADOS'!N64</f>
        <v>0</v>
      </c>
      <c r="K45" s="18">
        <f>+'II-DEM RESULTADOS'!O64</f>
        <v>0</v>
      </c>
      <c r="L45" s="18">
        <f>+'II-DEM RESULTADOS'!P64</f>
        <v>0</v>
      </c>
      <c r="M45" s="18">
        <f>+'II-DEM RESULTADOS'!Q64</f>
        <v>0</v>
      </c>
      <c r="N45" s="18">
        <f>+'II-DEM RESULTADOS'!R64</f>
        <v>0</v>
      </c>
      <c r="O45" s="18">
        <f>+'II-DEM RESULTADOS'!S64</f>
        <v>0</v>
      </c>
      <c r="P45" s="18">
        <f>+'II-DEM RESULTADOS'!T64</f>
        <v>0</v>
      </c>
      <c r="Q45" s="18">
        <f>+'II-DEM RESULTADOS'!U64</f>
        <v>0</v>
      </c>
      <c r="R45" s="18">
        <f>+'II-DEM RESULTADOS'!V64</f>
        <v>0</v>
      </c>
      <c r="S45" s="18">
        <f>+'II-DEM RESULTADOS'!W64</f>
        <v>0</v>
      </c>
      <c r="T45" s="18">
        <f>+'II-DEM RESULTADOS'!X64</f>
        <v>0</v>
      </c>
      <c r="U45" s="18">
        <f>+'II-DEM RESULTADOS'!Y64</f>
        <v>0</v>
      </c>
      <c r="V45" s="18">
        <f>+'II-DEM RESULTADOS'!Z64</f>
        <v>0</v>
      </c>
      <c r="W45" s="18">
        <f>+'II-DEM RESULTADOS'!AA64</f>
        <v>0</v>
      </c>
      <c r="X45" s="18">
        <f>+'II-DEM RESULTADOS'!AB64</f>
        <v>0</v>
      </c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11.25">
      <c r="A46" s="17">
        <f>+'dados I'!$A$2</f>
        <v>20004348367</v>
      </c>
      <c r="B46" s="17">
        <f>+'dados I'!$B$2</f>
        <v>502491400</v>
      </c>
      <c r="C46" s="19" t="str">
        <f>+'II-DEM RESULTADOS'!C65</f>
        <v>6235/6238</v>
      </c>
      <c r="D46" s="19" t="str">
        <f>+'II-DEM RESULTADOS'!F65</f>
        <v>OUTROS</v>
      </c>
      <c r="E46" s="18">
        <f>+'II-DEM RESULTADOS'!I65</f>
        <v>6690</v>
      </c>
      <c r="F46" s="18">
        <f>+'II-DEM RESULTADOS'!J65</f>
        <v>1800</v>
      </c>
      <c r="G46" s="18">
        <f>+'II-DEM RESULTADOS'!K65</f>
        <v>1800</v>
      </c>
      <c r="H46" s="18">
        <f>+'II-DEM RESULTADOS'!L65</f>
        <v>1240</v>
      </c>
      <c r="I46" s="18">
        <f>+'II-DEM RESULTADOS'!M65</f>
        <v>750</v>
      </c>
      <c r="J46" s="18">
        <f>+'II-DEM RESULTADOS'!N65</f>
        <v>1100</v>
      </c>
      <c r="K46" s="18">
        <f>+'II-DEM RESULTADOS'!O65</f>
        <v>0</v>
      </c>
      <c r="L46" s="18">
        <f>+'II-DEM RESULTADOS'!P65</f>
        <v>0</v>
      </c>
      <c r="M46" s="18">
        <f>+'II-DEM RESULTADOS'!Q65</f>
        <v>0</v>
      </c>
      <c r="N46" s="18">
        <f>+'II-DEM RESULTADOS'!R65</f>
        <v>0</v>
      </c>
      <c r="O46" s="18">
        <f>+'II-DEM RESULTADOS'!S65</f>
        <v>0</v>
      </c>
      <c r="P46" s="18">
        <f>+'II-DEM RESULTADOS'!T65</f>
        <v>0</v>
      </c>
      <c r="Q46" s="18">
        <f>+'II-DEM RESULTADOS'!U65</f>
        <v>0</v>
      </c>
      <c r="R46" s="18">
        <f>+'II-DEM RESULTADOS'!V65</f>
        <v>0</v>
      </c>
      <c r="S46" s="18">
        <f>+'II-DEM RESULTADOS'!W65</f>
        <v>0</v>
      </c>
      <c r="T46" s="18">
        <f>+'II-DEM RESULTADOS'!X65</f>
        <v>0</v>
      </c>
      <c r="U46" s="18">
        <f>+'II-DEM RESULTADOS'!Y65</f>
        <v>0</v>
      </c>
      <c r="V46" s="18">
        <f>+'II-DEM RESULTADOS'!Z65</f>
        <v>0</v>
      </c>
      <c r="W46" s="18">
        <f>+'II-DEM RESULTADOS'!AA65</f>
        <v>0</v>
      </c>
      <c r="X46" s="18">
        <f>+'II-DEM RESULTADOS'!AB65</f>
        <v>0</v>
      </c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ht="11.25">
      <c r="A47" s="17">
        <f>+'dados I'!$A$2</f>
        <v>20004348367</v>
      </c>
      <c r="B47" s="17">
        <f>+'dados I'!$B$2</f>
        <v>502491400</v>
      </c>
      <c r="C47" s="19">
        <f>+'II-DEM RESULTADOS'!C66</f>
        <v>624</v>
      </c>
      <c r="D47" s="19" t="str">
        <f>+'II-DEM RESULTADOS'!F66</f>
        <v>ENERGIA E FLUIDOS</v>
      </c>
      <c r="E47" s="18">
        <f>+'II-DEM RESULTADOS'!I66</f>
        <v>40650</v>
      </c>
      <c r="F47" s="18">
        <f>+'II-DEM RESULTADOS'!J66</f>
        <v>11620</v>
      </c>
      <c r="G47" s="18">
        <f>+'II-DEM RESULTADOS'!K66</f>
        <v>11620</v>
      </c>
      <c r="H47" s="18">
        <f>+'II-DEM RESULTADOS'!L66</f>
        <v>5090</v>
      </c>
      <c r="I47" s="18">
        <f>+'II-DEM RESULTADOS'!M66</f>
        <v>2770</v>
      </c>
      <c r="J47" s="18">
        <f>+'II-DEM RESULTADOS'!N66</f>
        <v>9550</v>
      </c>
      <c r="K47" s="18">
        <f>+'II-DEM RESULTADOS'!O66</f>
        <v>0</v>
      </c>
      <c r="L47" s="18">
        <f>+'II-DEM RESULTADOS'!P66</f>
        <v>0</v>
      </c>
      <c r="M47" s="18">
        <f>+'II-DEM RESULTADOS'!Q66</f>
        <v>0</v>
      </c>
      <c r="N47" s="18">
        <f>+'II-DEM RESULTADOS'!R66</f>
        <v>0</v>
      </c>
      <c r="O47" s="18">
        <f>+'II-DEM RESULTADOS'!S66</f>
        <v>0</v>
      </c>
      <c r="P47" s="18">
        <f>+'II-DEM RESULTADOS'!T66</f>
        <v>0</v>
      </c>
      <c r="Q47" s="18">
        <f>+'II-DEM RESULTADOS'!U66</f>
        <v>0</v>
      </c>
      <c r="R47" s="18">
        <f>+'II-DEM RESULTADOS'!V66</f>
        <v>0</v>
      </c>
      <c r="S47" s="18">
        <f>+'II-DEM RESULTADOS'!W66</f>
        <v>0</v>
      </c>
      <c r="T47" s="18">
        <f>+'II-DEM RESULTADOS'!X66</f>
        <v>0</v>
      </c>
      <c r="U47" s="18">
        <f>+'II-DEM RESULTADOS'!Y66</f>
        <v>0</v>
      </c>
      <c r="V47" s="18">
        <f>+'II-DEM RESULTADOS'!Z66</f>
        <v>0</v>
      </c>
      <c r="W47" s="18">
        <f>+'II-DEM RESULTADOS'!AA66</f>
        <v>0</v>
      </c>
      <c r="X47" s="18">
        <f>+'II-DEM RESULTADOS'!AB66</f>
        <v>0</v>
      </c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ht="11.25">
      <c r="A48" s="17">
        <f>+'dados I'!$A$2</f>
        <v>20004348367</v>
      </c>
      <c r="B48" s="17">
        <f>+'dados I'!$B$2</f>
        <v>502491400</v>
      </c>
      <c r="C48" s="19">
        <f>+'II-DEM RESULTADOS'!C67</f>
        <v>6241</v>
      </c>
      <c r="D48" s="19" t="str">
        <f>+'II-DEM RESULTADOS'!F67</f>
        <v>ELETRICIDADE</v>
      </c>
      <c r="E48" s="18">
        <f>+'II-DEM RESULTADOS'!I67</f>
        <v>10300</v>
      </c>
      <c r="F48" s="18">
        <f>+'II-DEM RESULTADOS'!J67</f>
        <v>2500</v>
      </c>
      <c r="G48" s="18">
        <f>+'II-DEM RESULTADOS'!K67</f>
        <v>2500</v>
      </c>
      <c r="H48" s="18">
        <f>+'II-DEM RESULTADOS'!L67</f>
        <v>1900</v>
      </c>
      <c r="I48" s="18">
        <f>+'II-DEM RESULTADOS'!M67</f>
        <v>900</v>
      </c>
      <c r="J48" s="18">
        <f>+'II-DEM RESULTADOS'!N67</f>
        <v>2500</v>
      </c>
      <c r="K48" s="18">
        <f>+'II-DEM RESULTADOS'!O67</f>
        <v>0</v>
      </c>
      <c r="L48" s="18">
        <f>+'II-DEM RESULTADOS'!P67</f>
        <v>0</v>
      </c>
      <c r="M48" s="18">
        <f>+'II-DEM RESULTADOS'!Q67</f>
        <v>0</v>
      </c>
      <c r="N48" s="18">
        <f>+'II-DEM RESULTADOS'!R67</f>
        <v>0</v>
      </c>
      <c r="O48" s="18">
        <f>+'II-DEM RESULTADOS'!S67</f>
        <v>0</v>
      </c>
      <c r="P48" s="18">
        <f>+'II-DEM RESULTADOS'!T67</f>
        <v>0</v>
      </c>
      <c r="Q48" s="18">
        <f>+'II-DEM RESULTADOS'!U67</f>
        <v>0</v>
      </c>
      <c r="R48" s="18">
        <f>+'II-DEM RESULTADOS'!V67</f>
        <v>0</v>
      </c>
      <c r="S48" s="18">
        <f>+'II-DEM RESULTADOS'!W67</f>
        <v>0</v>
      </c>
      <c r="T48" s="18">
        <f>+'II-DEM RESULTADOS'!X67</f>
        <v>0</v>
      </c>
      <c r="U48" s="18">
        <f>+'II-DEM RESULTADOS'!Y67</f>
        <v>0</v>
      </c>
      <c r="V48" s="18">
        <f>+'II-DEM RESULTADOS'!Z67</f>
        <v>0</v>
      </c>
      <c r="W48" s="18">
        <f>+'II-DEM RESULTADOS'!AA67</f>
        <v>0</v>
      </c>
      <c r="X48" s="18">
        <f>+'II-DEM RESULTADOS'!AB67</f>
        <v>0</v>
      </c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ht="11.25">
      <c r="A49" s="17">
        <f>+'dados I'!$A$2</f>
        <v>20004348367</v>
      </c>
      <c r="B49" s="17">
        <f>+'dados I'!$B$2</f>
        <v>502491400</v>
      </c>
      <c r="C49" s="19">
        <f>+'II-DEM RESULTADOS'!C68</f>
        <v>6242</v>
      </c>
      <c r="D49" s="19" t="str">
        <f>+'II-DEM RESULTADOS'!F68</f>
        <v>COMBUSTÍVEIS</v>
      </c>
      <c r="E49" s="18">
        <f>+'II-DEM RESULTADOS'!I68</f>
        <v>24500</v>
      </c>
      <c r="F49" s="18">
        <f>+'II-DEM RESULTADOS'!J68</f>
        <v>7900</v>
      </c>
      <c r="G49" s="18">
        <f>+'II-DEM RESULTADOS'!K68</f>
        <v>7900</v>
      </c>
      <c r="H49" s="18">
        <f>+'II-DEM RESULTADOS'!L68</f>
        <v>2300</v>
      </c>
      <c r="I49" s="18">
        <f>+'II-DEM RESULTADOS'!M68</f>
        <v>1400</v>
      </c>
      <c r="J49" s="18">
        <f>+'II-DEM RESULTADOS'!N68</f>
        <v>5000</v>
      </c>
      <c r="K49" s="18">
        <f>+'II-DEM RESULTADOS'!O68</f>
        <v>0</v>
      </c>
      <c r="L49" s="18">
        <f>+'II-DEM RESULTADOS'!P68</f>
        <v>0</v>
      </c>
      <c r="M49" s="18">
        <f>+'II-DEM RESULTADOS'!Q68</f>
        <v>0</v>
      </c>
      <c r="N49" s="18">
        <f>+'II-DEM RESULTADOS'!R68</f>
        <v>0</v>
      </c>
      <c r="O49" s="18">
        <f>+'II-DEM RESULTADOS'!S68</f>
        <v>0</v>
      </c>
      <c r="P49" s="18">
        <f>+'II-DEM RESULTADOS'!T68</f>
        <v>0</v>
      </c>
      <c r="Q49" s="18">
        <f>+'II-DEM RESULTADOS'!U68</f>
        <v>0</v>
      </c>
      <c r="R49" s="18">
        <f>+'II-DEM RESULTADOS'!V68</f>
        <v>0</v>
      </c>
      <c r="S49" s="18">
        <f>+'II-DEM RESULTADOS'!W68</f>
        <v>0</v>
      </c>
      <c r="T49" s="18">
        <f>+'II-DEM RESULTADOS'!X68</f>
        <v>0</v>
      </c>
      <c r="U49" s="18">
        <f>+'II-DEM RESULTADOS'!Y68</f>
        <v>0</v>
      </c>
      <c r="V49" s="18">
        <f>+'II-DEM RESULTADOS'!Z68</f>
        <v>0</v>
      </c>
      <c r="W49" s="18">
        <f>+'II-DEM RESULTADOS'!AA68</f>
        <v>0</v>
      </c>
      <c r="X49" s="18">
        <f>+'II-DEM RESULTADOS'!AB68</f>
        <v>0</v>
      </c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ht="11.25">
      <c r="A50" s="17">
        <f>+'dados I'!$A$2</f>
        <v>20004348367</v>
      </c>
      <c r="B50" s="17">
        <f>+'dados I'!$B$2</f>
        <v>502491400</v>
      </c>
      <c r="C50" s="19">
        <f>+'II-DEM RESULTADOS'!C69</f>
        <v>6243</v>
      </c>
      <c r="D50" s="19" t="str">
        <f>+'II-DEM RESULTADOS'!F69</f>
        <v>ÁGUA</v>
      </c>
      <c r="E50" s="18">
        <f>+'II-DEM RESULTADOS'!I69</f>
        <v>3920</v>
      </c>
      <c r="F50" s="18">
        <f>+'II-DEM RESULTADOS'!J69</f>
        <v>920</v>
      </c>
      <c r="G50" s="18">
        <f>+'II-DEM RESULTADOS'!K69</f>
        <v>920</v>
      </c>
      <c r="H50" s="18">
        <f>+'II-DEM RESULTADOS'!L69</f>
        <v>630</v>
      </c>
      <c r="I50" s="18">
        <f>+'II-DEM RESULTADOS'!M69</f>
        <v>250</v>
      </c>
      <c r="J50" s="18">
        <f>+'II-DEM RESULTADOS'!N69</f>
        <v>1200</v>
      </c>
      <c r="K50" s="18">
        <f>+'II-DEM RESULTADOS'!O69</f>
        <v>0</v>
      </c>
      <c r="L50" s="18">
        <f>+'II-DEM RESULTADOS'!P69</f>
        <v>0</v>
      </c>
      <c r="M50" s="18">
        <f>+'II-DEM RESULTADOS'!Q69</f>
        <v>0</v>
      </c>
      <c r="N50" s="18">
        <f>+'II-DEM RESULTADOS'!R69</f>
        <v>0</v>
      </c>
      <c r="O50" s="18">
        <f>+'II-DEM RESULTADOS'!S69</f>
        <v>0</v>
      </c>
      <c r="P50" s="18">
        <f>+'II-DEM RESULTADOS'!T69</f>
        <v>0</v>
      </c>
      <c r="Q50" s="18">
        <f>+'II-DEM RESULTADOS'!U69</f>
        <v>0</v>
      </c>
      <c r="R50" s="18">
        <f>+'II-DEM RESULTADOS'!V69</f>
        <v>0</v>
      </c>
      <c r="S50" s="18">
        <f>+'II-DEM RESULTADOS'!W69</f>
        <v>0</v>
      </c>
      <c r="T50" s="18">
        <f>+'II-DEM RESULTADOS'!X69</f>
        <v>0</v>
      </c>
      <c r="U50" s="18">
        <f>+'II-DEM RESULTADOS'!Y69</f>
        <v>0</v>
      </c>
      <c r="V50" s="18">
        <f>+'II-DEM RESULTADOS'!Z69</f>
        <v>0</v>
      </c>
      <c r="W50" s="18">
        <f>+'II-DEM RESULTADOS'!AA69</f>
        <v>0</v>
      </c>
      <c r="X50" s="18">
        <f>+'II-DEM RESULTADOS'!AB69</f>
        <v>0</v>
      </c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ht="11.25">
      <c r="A51" s="17">
        <f>+'dados I'!$A$2</f>
        <v>20004348367</v>
      </c>
      <c r="B51" s="17">
        <f>+'dados I'!$B$2</f>
        <v>502491400</v>
      </c>
      <c r="C51" s="19">
        <f>+'II-DEM RESULTADOS'!C70</f>
        <v>6248</v>
      </c>
      <c r="D51" s="19" t="str">
        <f>+'II-DEM RESULTADOS'!F70</f>
        <v>OUTROS</v>
      </c>
      <c r="E51" s="18">
        <f>+'II-DEM RESULTADOS'!I70</f>
        <v>1930</v>
      </c>
      <c r="F51" s="18">
        <f>+'II-DEM RESULTADOS'!J70</f>
        <v>300</v>
      </c>
      <c r="G51" s="18">
        <f>+'II-DEM RESULTADOS'!K70</f>
        <v>300</v>
      </c>
      <c r="H51" s="18">
        <f>+'II-DEM RESULTADOS'!L70</f>
        <v>260</v>
      </c>
      <c r="I51" s="18">
        <f>+'II-DEM RESULTADOS'!M70</f>
        <v>220</v>
      </c>
      <c r="J51" s="18">
        <f>+'II-DEM RESULTADOS'!N70</f>
        <v>850</v>
      </c>
      <c r="K51" s="18">
        <f>+'II-DEM RESULTADOS'!O70</f>
        <v>0</v>
      </c>
      <c r="L51" s="18">
        <f>+'II-DEM RESULTADOS'!P70</f>
        <v>0</v>
      </c>
      <c r="M51" s="18">
        <f>+'II-DEM RESULTADOS'!Q70</f>
        <v>0</v>
      </c>
      <c r="N51" s="18">
        <f>+'II-DEM RESULTADOS'!R70</f>
        <v>0</v>
      </c>
      <c r="O51" s="18">
        <f>+'II-DEM RESULTADOS'!S70</f>
        <v>0</v>
      </c>
      <c r="P51" s="18">
        <f>+'II-DEM RESULTADOS'!T70</f>
        <v>0</v>
      </c>
      <c r="Q51" s="18">
        <f>+'II-DEM RESULTADOS'!U70</f>
        <v>0</v>
      </c>
      <c r="R51" s="18">
        <f>+'II-DEM RESULTADOS'!V70</f>
        <v>0</v>
      </c>
      <c r="S51" s="18">
        <f>+'II-DEM RESULTADOS'!W70</f>
        <v>0</v>
      </c>
      <c r="T51" s="18">
        <f>+'II-DEM RESULTADOS'!X70</f>
        <v>0</v>
      </c>
      <c r="U51" s="18">
        <f>+'II-DEM RESULTADOS'!Y70</f>
        <v>0</v>
      </c>
      <c r="V51" s="18">
        <f>+'II-DEM RESULTADOS'!Z70</f>
        <v>0</v>
      </c>
      <c r="W51" s="18">
        <f>+'II-DEM RESULTADOS'!AA70</f>
        <v>0</v>
      </c>
      <c r="X51" s="18">
        <f>+'II-DEM RESULTADOS'!AB70</f>
        <v>0</v>
      </c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ht="11.25">
      <c r="A52" s="17">
        <f>+'dados I'!$A$2</f>
        <v>20004348367</v>
      </c>
      <c r="B52" s="17">
        <f>+'dados I'!$B$2</f>
        <v>502491400</v>
      </c>
      <c r="C52" s="19">
        <f>+'II-DEM RESULTADOS'!C71</f>
        <v>625</v>
      </c>
      <c r="D52" s="19" t="str">
        <f>+'II-DEM RESULTADOS'!F71</f>
        <v>DESLOCAÇÕES, ESTADAS E TRANSPORTES</v>
      </c>
      <c r="E52" s="18">
        <f>+'II-DEM RESULTADOS'!I71</f>
        <v>8940</v>
      </c>
      <c r="F52" s="18">
        <f>+'II-DEM RESULTADOS'!J71</f>
        <v>1560</v>
      </c>
      <c r="G52" s="18">
        <f>+'II-DEM RESULTADOS'!K71</f>
        <v>1560</v>
      </c>
      <c r="H52" s="18">
        <f>+'II-DEM RESULTADOS'!L71</f>
        <v>860</v>
      </c>
      <c r="I52" s="18">
        <f>+'II-DEM RESULTADOS'!M71</f>
        <v>460</v>
      </c>
      <c r="J52" s="18">
        <f>+'II-DEM RESULTADOS'!N71</f>
        <v>4500</v>
      </c>
      <c r="K52" s="18">
        <f>+'II-DEM RESULTADOS'!O71</f>
        <v>0</v>
      </c>
      <c r="L52" s="18">
        <f>+'II-DEM RESULTADOS'!P71</f>
        <v>0</v>
      </c>
      <c r="M52" s="18">
        <f>+'II-DEM RESULTADOS'!Q71</f>
        <v>0</v>
      </c>
      <c r="N52" s="18">
        <f>+'II-DEM RESULTADOS'!R71</f>
        <v>0</v>
      </c>
      <c r="O52" s="18">
        <f>+'II-DEM RESULTADOS'!S71</f>
        <v>0</v>
      </c>
      <c r="P52" s="18">
        <f>+'II-DEM RESULTADOS'!T71</f>
        <v>0</v>
      </c>
      <c r="Q52" s="18">
        <f>+'II-DEM RESULTADOS'!U71</f>
        <v>0</v>
      </c>
      <c r="R52" s="18">
        <f>+'II-DEM RESULTADOS'!V71</f>
        <v>0</v>
      </c>
      <c r="S52" s="18">
        <f>+'II-DEM RESULTADOS'!W71</f>
        <v>0</v>
      </c>
      <c r="T52" s="18">
        <f>+'II-DEM RESULTADOS'!X71</f>
        <v>0</v>
      </c>
      <c r="U52" s="18">
        <f>+'II-DEM RESULTADOS'!Y71</f>
        <v>0</v>
      </c>
      <c r="V52" s="18">
        <f>+'II-DEM RESULTADOS'!Z71</f>
        <v>0</v>
      </c>
      <c r="W52" s="18">
        <f>+'II-DEM RESULTADOS'!AA71</f>
        <v>0</v>
      </c>
      <c r="X52" s="18">
        <f>+'II-DEM RESULTADOS'!AB71</f>
        <v>0</v>
      </c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ht="11.25">
      <c r="A53" s="17">
        <f>+'dados I'!$A$2</f>
        <v>20004348367</v>
      </c>
      <c r="B53" s="17">
        <f>+'dados I'!$B$2</f>
        <v>502491400</v>
      </c>
      <c r="C53" s="19">
        <f>+'II-DEM RESULTADOS'!C72</f>
        <v>6251</v>
      </c>
      <c r="D53" s="19" t="str">
        <f>+'II-DEM RESULTADOS'!F72</f>
        <v>DESLOCAÇÕES E ESTADAS</v>
      </c>
      <c r="E53" s="18">
        <f>+'II-DEM RESULTADOS'!I72</f>
        <v>7900</v>
      </c>
      <c r="F53" s="18">
        <f>+'II-DEM RESULTADOS'!J72</f>
        <v>1350</v>
      </c>
      <c r="G53" s="18">
        <f>+'II-DEM RESULTADOS'!K72</f>
        <v>1350</v>
      </c>
      <c r="H53" s="18">
        <f>+'II-DEM RESULTADOS'!L72</f>
        <v>700</v>
      </c>
      <c r="I53" s="18">
        <f>+'II-DEM RESULTADOS'!M72</f>
        <v>400</v>
      </c>
      <c r="J53" s="18">
        <f>+'II-DEM RESULTADOS'!N72</f>
        <v>4100</v>
      </c>
      <c r="K53" s="18">
        <f>+'II-DEM RESULTADOS'!O72</f>
        <v>0</v>
      </c>
      <c r="L53" s="18">
        <f>+'II-DEM RESULTADOS'!P72</f>
        <v>0</v>
      </c>
      <c r="M53" s="18">
        <f>+'II-DEM RESULTADOS'!Q72</f>
        <v>0</v>
      </c>
      <c r="N53" s="18">
        <f>+'II-DEM RESULTADOS'!R72</f>
        <v>0</v>
      </c>
      <c r="O53" s="18">
        <f>+'II-DEM RESULTADOS'!S72</f>
        <v>0</v>
      </c>
      <c r="P53" s="18">
        <f>+'II-DEM RESULTADOS'!T72</f>
        <v>0</v>
      </c>
      <c r="Q53" s="18">
        <f>+'II-DEM RESULTADOS'!U72</f>
        <v>0</v>
      </c>
      <c r="R53" s="18">
        <f>+'II-DEM RESULTADOS'!V72</f>
        <v>0</v>
      </c>
      <c r="S53" s="18">
        <f>+'II-DEM RESULTADOS'!W72</f>
        <v>0</v>
      </c>
      <c r="T53" s="18">
        <f>+'II-DEM RESULTADOS'!X72</f>
        <v>0</v>
      </c>
      <c r="U53" s="18">
        <f>+'II-DEM RESULTADOS'!Y72</f>
        <v>0</v>
      </c>
      <c r="V53" s="18">
        <f>+'II-DEM RESULTADOS'!Z72</f>
        <v>0</v>
      </c>
      <c r="W53" s="18">
        <f>+'II-DEM RESULTADOS'!AA72</f>
        <v>0</v>
      </c>
      <c r="X53" s="18">
        <f>+'II-DEM RESULTADOS'!AB72</f>
        <v>0</v>
      </c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ht="11.25">
      <c r="A54" s="17">
        <f>+'dados I'!$A$2</f>
        <v>20004348367</v>
      </c>
      <c r="B54" s="17">
        <f>+'dados I'!$B$2</f>
        <v>502491400</v>
      </c>
      <c r="C54" s="19">
        <f>+'II-DEM RESULTADOS'!C73</f>
        <v>6252</v>
      </c>
      <c r="D54" s="19" t="str">
        <f>+'II-DEM RESULTADOS'!F73</f>
        <v>TRANSPORTES DE PESSOAL</v>
      </c>
      <c r="E54" s="18">
        <f>+'II-DEM RESULTADOS'!I73</f>
        <v>1040</v>
      </c>
      <c r="F54" s="18">
        <f>+'II-DEM RESULTADOS'!J73</f>
        <v>210</v>
      </c>
      <c r="G54" s="18">
        <f>+'II-DEM RESULTADOS'!K73</f>
        <v>210</v>
      </c>
      <c r="H54" s="18">
        <f>+'II-DEM RESULTADOS'!L73</f>
        <v>160</v>
      </c>
      <c r="I54" s="18">
        <f>+'II-DEM RESULTADOS'!M73</f>
        <v>60</v>
      </c>
      <c r="J54" s="18">
        <f>+'II-DEM RESULTADOS'!N73</f>
        <v>400</v>
      </c>
      <c r="K54" s="18">
        <f>+'II-DEM RESULTADOS'!O73</f>
        <v>0</v>
      </c>
      <c r="L54" s="18">
        <f>+'II-DEM RESULTADOS'!P73</f>
        <v>0</v>
      </c>
      <c r="M54" s="18">
        <f>+'II-DEM RESULTADOS'!Q73</f>
        <v>0</v>
      </c>
      <c r="N54" s="18">
        <f>+'II-DEM RESULTADOS'!R73</f>
        <v>0</v>
      </c>
      <c r="O54" s="18">
        <f>+'II-DEM RESULTADOS'!S73</f>
        <v>0</v>
      </c>
      <c r="P54" s="18">
        <f>+'II-DEM RESULTADOS'!T73</f>
        <v>0</v>
      </c>
      <c r="Q54" s="18">
        <f>+'II-DEM RESULTADOS'!U73</f>
        <v>0</v>
      </c>
      <c r="R54" s="18">
        <f>+'II-DEM RESULTADOS'!V73</f>
        <v>0</v>
      </c>
      <c r="S54" s="18">
        <f>+'II-DEM RESULTADOS'!W73</f>
        <v>0</v>
      </c>
      <c r="T54" s="18">
        <f>+'II-DEM RESULTADOS'!X73</f>
        <v>0</v>
      </c>
      <c r="U54" s="18">
        <f>+'II-DEM RESULTADOS'!Y73</f>
        <v>0</v>
      </c>
      <c r="V54" s="18">
        <f>+'II-DEM RESULTADOS'!Z73</f>
        <v>0</v>
      </c>
      <c r="W54" s="18">
        <f>+'II-DEM RESULTADOS'!AA73</f>
        <v>0</v>
      </c>
      <c r="X54" s="18">
        <f>+'II-DEM RESULTADOS'!AB73</f>
        <v>0</v>
      </c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ht="11.25">
      <c r="A55" s="17">
        <f>+'dados I'!$A$2</f>
        <v>20004348367</v>
      </c>
      <c r="B55" s="17">
        <f>+'dados I'!$B$2</f>
        <v>502491400</v>
      </c>
      <c r="C55" s="19">
        <f>+'II-DEM RESULTADOS'!C74</f>
        <v>6253</v>
      </c>
      <c r="D55" s="19" t="str">
        <f>+'II-DEM RESULTADOS'!F74</f>
        <v>TRANSPORTES DE MERCADORIAS</v>
      </c>
      <c r="E55" s="18">
        <f>+'II-DEM RESULTADOS'!I74</f>
        <v>0</v>
      </c>
      <c r="F55" s="18">
        <f>+'II-DEM RESULTADOS'!J74</f>
        <v>0</v>
      </c>
      <c r="G55" s="18">
        <f>+'II-DEM RESULTADOS'!K74</f>
        <v>0</v>
      </c>
      <c r="H55" s="18">
        <f>+'II-DEM RESULTADOS'!L74</f>
        <v>0</v>
      </c>
      <c r="I55" s="18">
        <f>+'II-DEM RESULTADOS'!M74</f>
        <v>0</v>
      </c>
      <c r="J55" s="18">
        <f>+'II-DEM RESULTADOS'!N74</f>
        <v>0</v>
      </c>
      <c r="K55" s="18">
        <f>+'II-DEM RESULTADOS'!O74</f>
        <v>0</v>
      </c>
      <c r="L55" s="18">
        <f>+'II-DEM RESULTADOS'!P74</f>
        <v>0</v>
      </c>
      <c r="M55" s="18">
        <f>+'II-DEM RESULTADOS'!Q74</f>
        <v>0</v>
      </c>
      <c r="N55" s="18">
        <f>+'II-DEM RESULTADOS'!R74</f>
        <v>0</v>
      </c>
      <c r="O55" s="18">
        <f>+'II-DEM RESULTADOS'!S74</f>
        <v>0</v>
      </c>
      <c r="P55" s="18">
        <f>+'II-DEM RESULTADOS'!T74</f>
        <v>0</v>
      </c>
      <c r="Q55" s="18">
        <f>+'II-DEM RESULTADOS'!U74</f>
        <v>0</v>
      </c>
      <c r="R55" s="18">
        <f>+'II-DEM RESULTADOS'!V74</f>
        <v>0</v>
      </c>
      <c r="S55" s="18">
        <f>+'II-DEM RESULTADOS'!W74</f>
        <v>0</v>
      </c>
      <c r="T55" s="18">
        <f>+'II-DEM RESULTADOS'!X74</f>
        <v>0</v>
      </c>
      <c r="U55" s="18">
        <f>+'II-DEM RESULTADOS'!Y74</f>
        <v>0</v>
      </c>
      <c r="V55" s="18">
        <f>+'II-DEM RESULTADOS'!Z74</f>
        <v>0</v>
      </c>
      <c r="W55" s="18">
        <f>+'II-DEM RESULTADOS'!AA74</f>
        <v>0</v>
      </c>
      <c r="X55" s="18">
        <f>+'II-DEM RESULTADOS'!AB74</f>
        <v>0</v>
      </c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ht="11.25">
      <c r="A56" s="17">
        <f>+'dados I'!$A$2</f>
        <v>20004348367</v>
      </c>
      <c r="B56" s="17">
        <f>+'dados I'!$B$2</f>
        <v>502491400</v>
      </c>
      <c r="C56" s="19">
        <f>+'II-DEM RESULTADOS'!C75</f>
        <v>6258</v>
      </c>
      <c r="D56" s="19" t="str">
        <f>+'II-DEM RESULTADOS'!F75</f>
        <v>OUTROS</v>
      </c>
      <c r="E56" s="18">
        <f>+'II-DEM RESULTADOS'!I75</f>
        <v>0</v>
      </c>
      <c r="F56" s="18">
        <f>+'II-DEM RESULTADOS'!J75</f>
        <v>0</v>
      </c>
      <c r="G56" s="18">
        <f>+'II-DEM RESULTADOS'!K75</f>
        <v>0</v>
      </c>
      <c r="H56" s="18">
        <f>+'II-DEM RESULTADOS'!L75</f>
        <v>0</v>
      </c>
      <c r="I56" s="18">
        <f>+'II-DEM RESULTADOS'!M75</f>
        <v>0</v>
      </c>
      <c r="J56" s="18">
        <f>+'II-DEM RESULTADOS'!N75</f>
        <v>0</v>
      </c>
      <c r="K56" s="18">
        <f>+'II-DEM RESULTADOS'!O75</f>
        <v>0</v>
      </c>
      <c r="L56" s="18">
        <f>+'II-DEM RESULTADOS'!P75</f>
        <v>0</v>
      </c>
      <c r="M56" s="18">
        <f>+'II-DEM RESULTADOS'!Q75</f>
        <v>0</v>
      </c>
      <c r="N56" s="18">
        <f>+'II-DEM RESULTADOS'!R75</f>
        <v>0</v>
      </c>
      <c r="O56" s="18">
        <f>+'II-DEM RESULTADOS'!S75</f>
        <v>0</v>
      </c>
      <c r="P56" s="18">
        <f>+'II-DEM RESULTADOS'!T75</f>
        <v>0</v>
      </c>
      <c r="Q56" s="18">
        <f>+'II-DEM RESULTADOS'!U75</f>
        <v>0</v>
      </c>
      <c r="R56" s="18">
        <f>+'II-DEM RESULTADOS'!V75</f>
        <v>0</v>
      </c>
      <c r="S56" s="18">
        <f>+'II-DEM RESULTADOS'!W75</f>
        <v>0</v>
      </c>
      <c r="T56" s="18">
        <f>+'II-DEM RESULTADOS'!X75</f>
        <v>0</v>
      </c>
      <c r="U56" s="18">
        <f>+'II-DEM RESULTADOS'!Y75</f>
        <v>0</v>
      </c>
      <c r="V56" s="18">
        <f>+'II-DEM RESULTADOS'!Z75</f>
        <v>0</v>
      </c>
      <c r="W56" s="18">
        <f>+'II-DEM RESULTADOS'!AA75</f>
        <v>0</v>
      </c>
      <c r="X56" s="18">
        <f>+'II-DEM RESULTADOS'!AB75</f>
        <v>0</v>
      </c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ht="11.25">
      <c r="A57" s="17">
        <f>+'dados I'!$A$2</f>
        <v>20004348367</v>
      </c>
      <c r="B57" s="17">
        <f>+'dados I'!$B$2</f>
        <v>502491400</v>
      </c>
      <c r="C57" s="19">
        <f>+'II-DEM RESULTADOS'!C76</f>
        <v>626</v>
      </c>
      <c r="D57" s="19" t="str">
        <f>+'II-DEM RESULTADOS'!F76</f>
        <v>SERVIÇOS DIVERSOS</v>
      </c>
      <c r="E57" s="18">
        <f>+'II-DEM RESULTADOS'!I76</f>
        <v>13336</v>
      </c>
      <c r="F57" s="18">
        <f>+'II-DEM RESULTADOS'!J76</f>
        <v>3358</v>
      </c>
      <c r="G57" s="18">
        <f>+'II-DEM RESULTADOS'!K76</f>
        <v>3358</v>
      </c>
      <c r="H57" s="18">
        <f>+'II-DEM RESULTADOS'!L76</f>
        <v>2090</v>
      </c>
      <c r="I57" s="18">
        <f>+'II-DEM RESULTADOS'!M76</f>
        <v>1400</v>
      </c>
      <c r="J57" s="18">
        <f>+'II-DEM RESULTADOS'!N76</f>
        <v>3130</v>
      </c>
      <c r="K57" s="18">
        <f>+'II-DEM RESULTADOS'!O76</f>
        <v>0</v>
      </c>
      <c r="L57" s="18">
        <f>+'II-DEM RESULTADOS'!P76</f>
        <v>0</v>
      </c>
      <c r="M57" s="18">
        <f>+'II-DEM RESULTADOS'!Q76</f>
        <v>0</v>
      </c>
      <c r="N57" s="18">
        <f>+'II-DEM RESULTADOS'!R76</f>
        <v>0</v>
      </c>
      <c r="O57" s="18">
        <f>+'II-DEM RESULTADOS'!S76</f>
        <v>0</v>
      </c>
      <c r="P57" s="18">
        <f>+'II-DEM RESULTADOS'!T76</f>
        <v>0</v>
      </c>
      <c r="Q57" s="18">
        <f>+'II-DEM RESULTADOS'!U76</f>
        <v>0</v>
      </c>
      <c r="R57" s="18">
        <f>+'II-DEM RESULTADOS'!V76</f>
        <v>0</v>
      </c>
      <c r="S57" s="18">
        <f>+'II-DEM RESULTADOS'!W76</f>
        <v>0</v>
      </c>
      <c r="T57" s="18">
        <f>+'II-DEM RESULTADOS'!X76</f>
        <v>0</v>
      </c>
      <c r="U57" s="18">
        <f>+'II-DEM RESULTADOS'!Y76</f>
        <v>0</v>
      </c>
      <c r="V57" s="18">
        <f>+'II-DEM RESULTADOS'!Z76</f>
        <v>0</v>
      </c>
      <c r="W57" s="18">
        <f>+'II-DEM RESULTADOS'!AA76</f>
        <v>0</v>
      </c>
      <c r="X57" s="18">
        <f>+'II-DEM RESULTADOS'!AB76</f>
        <v>0</v>
      </c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ht="11.25">
      <c r="A58" s="17">
        <f>+'dados I'!$A$2</f>
        <v>20004348367</v>
      </c>
      <c r="B58" s="17">
        <f>+'dados I'!$B$2</f>
        <v>502491400</v>
      </c>
      <c r="C58" s="19">
        <f>+'II-DEM RESULTADOS'!C77</f>
        <v>6261</v>
      </c>
      <c r="D58" s="19" t="str">
        <f>+'II-DEM RESULTADOS'!F77</f>
        <v>RENDAS E ALUGUERES</v>
      </c>
      <c r="E58" s="18">
        <f>+'II-DEM RESULTADOS'!I77</f>
        <v>0</v>
      </c>
      <c r="F58" s="18">
        <f>+'II-DEM RESULTADOS'!J77</f>
        <v>0</v>
      </c>
      <c r="G58" s="18">
        <f>+'II-DEM RESULTADOS'!K77</f>
        <v>0</v>
      </c>
      <c r="H58" s="18">
        <f>+'II-DEM RESULTADOS'!L77</f>
        <v>0</v>
      </c>
      <c r="I58" s="18">
        <f>+'II-DEM RESULTADOS'!M77</f>
        <v>0</v>
      </c>
      <c r="J58" s="18">
        <f>+'II-DEM RESULTADOS'!N77</f>
        <v>0</v>
      </c>
      <c r="K58" s="18">
        <f>+'II-DEM RESULTADOS'!O77</f>
        <v>0</v>
      </c>
      <c r="L58" s="18">
        <f>+'II-DEM RESULTADOS'!P77</f>
        <v>0</v>
      </c>
      <c r="M58" s="18">
        <f>+'II-DEM RESULTADOS'!Q77</f>
        <v>0</v>
      </c>
      <c r="N58" s="18">
        <f>+'II-DEM RESULTADOS'!R77</f>
        <v>0</v>
      </c>
      <c r="O58" s="18">
        <f>+'II-DEM RESULTADOS'!S77</f>
        <v>0</v>
      </c>
      <c r="P58" s="18">
        <f>+'II-DEM RESULTADOS'!T77</f>
        <v>0</v>
      </c>
      <c r="Q58" s="18">
        <f>+'II-DEM RESULTADOS'!U77</f>
        <v>0</v>
      </c>
      <c r="R58" s="18">
        <f>+'II-DEM RESULTADOS'!V77</f>
        <v>0</v>
      </c>
      <c r="S58" s="18">
        <f>+'II-DEM RESULTADOS'!W77</f>
        <v>0</v>
      </c>
      <c r="T58" s="18">
        <f>+'II-DEM RESULTADOS'!X77</f>
        <v>0</v>
      </c>
      <c r="U58" s="18">
        <f>+'II-DEM RESULTADOS'!Y77</f>
        <v>0</v>
      </c>
      <c r="V58" s="18">
        <f>+'II-DEM RESULTADOS'!Z77</f>
        <v>0</v>
      </c>
      <c r="W58" s="18">
        <f>+'II-DEM RESULTADOS'!AA77</f>
        <v>0</v>
      </c>
      <c r="X58" s="18">
        <f>+'II-DEM RESULTADOS'!AB77</f>
        <v>0</v>
      </c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ht="11.25">
      <c r="A59" s="17">
        <f>+'dados I'!$A$2</f>
        <v>20004348367</v>
      </c>
      <c r="B59" s="17">
        <f>+'dados I'!$B$2</f>
        <v>502491400</v>
      </c>
      <c r="C59" s="19">
        <f>+'II-DEM RESULTADOS'!C78</f>
        <v>6262</v>
      </c>
      <c r="D59" s="19" t="str">
        <f>+'II-DEM RESULTADOS'!F78</f>
        <v>COMUNICAÇÃO</v>
      </c>
      <c r="E59" s="18">
        <f>+'II-DEM RESULTADOS'!I78</f>
        <v>4550</v>
      </c>
      <c r="F59" s="18">
        <f>+'II-DEM RESULTADOS'!J78</f>
        <v>1120</v>
      </c>
      <c r="G59" s="18">
        <f>+'II-DEM RESULTADOS'!K78</f>
        <v>1120</v>
      </c>
      <c r="H59" s="18">
        <f>+'II-DEM RESULTADOS'!L78</f>
        <v>700</v>
      </c>
      <c r="I59" s="18">
        <f>+'II-DEM RESULTADOS'!M78</f>
        <v>210</v>
      </c>
      <c r="J59" s="18">
        <f>+'II-DEM RESULTADOS'!N78</f>
        <v>1400</v>
      </c>
      <c r="K59" s="18">
        <f>+'II-DEM RESULTADOS'!O78</f>
        <v>0</v>
      </c>
      <c r="L59" s="18">
        <f>+'II-DEM RESULTADOS'!P78</f>
        <v>0</v>
      </c>
      <c r="M59" s="18">
        <f>+'II-DEM RESULTADOS'!Q78</f>
        <v>0</v>
      </c>
      <c r="N59" s="18">
        <f>+'II-DEM RESULTADOS'!R78</f>
        <v>0</v>
      </c>
      <c r="O59" s="18">
        <f>+'II-DEM RESULTADOS'!S78</f>
        <v>0</v>
      </c>
      <c r="P59" s="18">
        <f>+'II-DEM RESULTADOS'!T78</f>
        <v>0</v>
      </c>
      <c r="Q59" s="18">
        <f>+'II-DEM RESULTADOS'!U78</f>
        <v>0</v>
      </c>
      <c r="R59" s="18">
        <f>+'II-DEM RESULTADOS'!V78</f>
        <v>0</v>
      </c>
      <c r="S59" s="18">
        <f>+'II-DEM RESULTADOS'!W78</f>
        <v>0</v>
      </c>
      <c r="T59" s="18">
        <f>+'II-DEM RESULTADOS'!X78</f>
        <v>0</v>
      </c>
      <c r="U59" s="18">
        <f>+'II-DEM RESULTADOS'!Y78</f>
        <v>0</v>
      </c>
      <c r="V59" s="18">
        <f>+'II-DEM RESULTADOS'!Z78</f>
        <v>0</v>
      </c>
      <c r="W59" s="18">
        <f>+'II-DEM RESULTADOS'!AA78</f>
        <v>0</v>
      </c>
      <c r="X59" s="18">
        <f>+'II-DEM RESULTADOS'!AB78</f>
        <v>0</v>
      </c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ht="11.25">
      <c r="A60" s="17">
        <f>+'dados I'!$A$2</f>
        <v>20004348367</v>
      </c>
      <c r="B60" s="17">
        <f>+'dados I'!$B$2</f>
        <v>502491400</v>
      </c>
      <c r="C60" s="19">
        <f>+'II-DEM RESULTADOS'!C79</f>
        <v>6263</v>
      </c>
      <c r="D60" s="19" t="str">
        <f>+'II-DEM RESULTADOS'!F79</f>
        <v>SEGUROS</v>
      </c>
      <c r="E60" s="18">
        <f>+'II-DEM RESULTADOS'!I79</f>
        <v>4556</v>
      </c>
      <c r="F60" s="18">
        <f>+'II-DEM RESULTADOS'!J79</f>
        <v>1238</v>
      </c>
      <c r="G60" s="18">
        <f>+'II-DEM RESULTADOS'!K79</f>
        <v>1238</v>
      </c>
      <c r="H60" s="18">
        <f>+'II-DEM RESULTADOS'!L79</f>
        <v>650</v>
      </c>
      <c r="I60" s="18">
        <f>+'II-DEM RESULTADOS'!M79</f>
        <v>600</v>
      </c>
      <c r="J60" s="18">
        <f>+'II-DEM RESULTADOS'!N79</f>
        <v>830</v>
      </c>
      <c r="K60" s="18">
        <f>+'II-DEM RESULTADOS'!O79</f>
        <v>0</v>
      </c>
      <c r="L60" s="18">
        <f>+'II-DEM RESULTADOS'!P79</f>
        <v>0</v>
      </c>
      <c r="M60" s="18">
        <f>+'II-DEM RESULTADOS'!Q79</f>
        <v>0</v>
      </c>
      <c r="N60" s="18">
        <f>+'II-DEM RESULTADOS'!R79</f>
        <v>0</v>
      </c>
      <c r="O60" s="18">
        <f>+'II-DEM RESULTADOS'!S79</f>
        <v>0</v>
      </c>
      <c r="P60" s="18">
        <f>+'II-DEM RESULTADOS'!T79</f>
        <v>0</v>
      </c>
      <c r="Q60" s="18">
        <f>+'II-DEM RESULTADOS'!U79</f>
        <v>0</v>
      </c>
      <c r="R60" s="18">
        <f>+'II-DEM RESULTADOS'!V79</f>
        <v>0</v>
      </c>
      <c r="S60" s="18">
        <f>+'II-DEM RESULTADOS'!W79</f>
        <v>0</v>
      </c>
      <c r="T60" s="18">
        <f>+'II-DEM RESULTADOS'!X79</f>
        <v>0</v>
      </c>
      <c r="U60" s="18">
        <f>+'II-DEM RESULTADOS'!Y79</f>
        <v>0</v>
      </c>
      <c r="V60" s="18">
        <f>+'II-DEM RESULTADOS'!Z79</f>
        <v>0</v>
      </c>
      <c r="W60" s="18">
        <f>+'II-DEM RESULTADOS'!AA79</f>
        <v>0</v>
      </c>
      <c r="X60" s="18">
        <f>+'II-DEM RESULTADOS'!AB79</f>
        <v>0</v>
      </c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ht="11.25">
      <c r="A61" s="17">
        <f>+'dados I'!$A$2</f>
        <v>20004348367</v>
      </c>
      <c r="B61" s="17">
        <f>+'dados I'!$B$2</f>
        <v>502491400</v>
      </c>
      <c r="C61" s="19">
        <f>+'II-DEM RESULTADOS'!C80</f>
        <v>6264</v>
      </c>
      <c r="D61" s="19" t="str">
        <f>+'II-DEM RESULTADOS'!F80</f>
        <v>ROYALTIES</v>
      </c>
      <c r="E61" s="18">
        <f>+'II-DEM RESULTADOS'!I80</f>
        <v>0</v>
      </c>
      <c r="F61" s="18">
        <f>+'II-DEM RESULTADOS'!J80</f>
        <v>0</v>
      </c>
      <c r="G61" s="18">
        <f>+'II-DEM RESULTADOS'!K80</f>
        <v>0</v>
      </c>
      <c r="H61" s="18">
        <f>+'II-DEM RESULTADOS'!L80</f>
        <v>0</v>
      </c>
      <c r="I61" s="18">
        <f>+'II-DEM RESULTADOS'!M80</f>
        <v>0</v>
      </c>
      <c r="J61" s="18">
        <f>+'II-DEM RESULTADOS'!N80</f>
        <v>0</v>
      </c>
      <c r="K61" s="18">
        <f>+'II-DEM RESULTADOS'!O80</f>
        <v>0</v>
      </c>
      <c r="L61" s="18">
        <f>+'II-DEM RESULTADOS'!P80</f>
        <v>0</v>
      </c>
      <c r="M61" s="18">
        <f>+'II-DEM RESULTADOS'!Q80</f>
        <v>0</v>
      </c>
      <c r="N61" s="18">
        <f>+'II-DEM RESULTADOS'!R80</f>
        <v>0</v>
      </c>
      <c r="O61" s="18">
        <f>+'II-DEM RESULTADOS'!S80</f>
        <v>0</v>
      </c>
      <c r="P61" s="18">
        <f>+'II-DEM RESULTADOS'!T80</f>
        <v>0</v>
      </c>
      <c r="Q61" s="18">
        <f>+'II-DEM RESULTADOS'!U80</f>
        <v>0</v>
      </c>
      <c r="R61" s="18">
        <f>+'II-DEM RESULTADOS'!V80</f>
        <v>0</v>
      </c>
      <c r="S61" s="18">
        <f>+'II-DEM RESULTADOS'!W80</f>
        <v>0</v>
      </c>
      <c r="T61" s="18">
        <f>+'II-DEM RESULTADOS'!X80</f>
        <v>0</v>
      </c>
      <c r="U61" s="18">
        <f>+'II-DEM RESULTADOS'!Y80</f>
        <v>0</v>
      </c>
      <c r="V61" s="18">
        <f>+'II-DEM RESULTADOS'!Z80</f>
        <v>0</v>
      </c>
      <c r="W61" s="18">
        <f>+'II-DEM RESULTADOS'!AA80</f>
        <v>0</v>
      </c>
      <c r="X61" s="18">
        <f>+'II-DEM RESULTADOS'!AB80</f>
        <v>0</v>
      </c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ht="11.25">
      <c r="A62" s="17">
        <f>+'dados I'!$A$2</f>
        <v>20004348367</v>
      </c>
      <c r="B62" s="17">
        <f>+'dados I'!$B$2</f>
        <v>502491400</v>
      </c>
      <c r="C62" s="19">
        <f>+'II-DEM RESULTADOS'!C81</f>
        <v>6265</v>
      </c>
      <c r="D62" s="19" t="str">
        <f>+'II-DEM RESULTADOS'!F81</f>
        <v>CONTENCIOSO E NOTARIADO</v>
      </c>
      <c r="E62" s="18">
        <f>+'II-DEM RESULTADOS'!I81</f>
        <v>0</v>
      </c>
      <c r="F62" s="18">
        <f>+'II-DEM RESULTADOS'!J81</f>
        <v>0</v>
      </c>
      <c r="G62" s="18">
        <f>+'II-DEM RESULTADOS'!K81</f>
        <v>0</v>
      </c>
      <c r="H62" s="18">
        <f>+'II-DEM RESULTADOS'!L81</f>
        <v>0</v>
      </c>
      <c r="I62" s="18">
        <f>+'II-DEM RESULTADOS'!M81</f>
        <v>0</v>
      </c>
      <c r="J62" s="18">
        <f>+'II-DEM RESULTADOS'!N81</f>
        <v>0</v>
      </c>
      <c r="K62" s="18">
        <f>+'II-DEM RESULTADOS'!O81</f>
        <v>0</v>
      </c>
      <c r="L62" s="18">
        <f>+'II-DEM RESULTADOS'!P81</f>
        <v>0</v>
      </c>
      <c r="M62" s="18">
        <f>+'II-DEM RESULTADOS'!Q81</f>
        <v>0</v>
      </c>
      <c r="N62" s="18">
        <f>+'II-DEM RESULTADOS'!R81</f>
        <v>0</v>
      </c>
      <c r="O62" s="18">
        <f>+'II-DEM RESULTADOS'!S81</f>
        <v>0</v>
      </c>
      <c r="P62" s="18">
        <f>+'II-DEM RESULTADOS'!T81</f>
        <v>0</v>
      </c>
      <c r="Q62" s="18">
        <f>+'II-DEM RESULTADOS'!U81</f>
        <v>0</v>
      </c>
      <c r="R62" s="18">
        <f>+'II-DEM RESULTADOS'!V81</f>
        <v>0</v>
      </c>
      <c r="S62" s="18">
        <f>+'II-DEM RESULTADOS'!W81</f>
        <v>0</v>
      </c>
      <c r="T62" s="18">
        <f>+'II-DEM RESULTADOS'!X81</f>
        <v>0</v>
      </c>
      <c r="U62" s="18">
        <f>+'II-DEM RESULTADOS'!Y81</f>
        <v>0</v>
      </c>
      <c r="V62" s="18">
        <f>+'II-DEM RESULTADOS'!Z81</f>
        <v>0</v>
      </c>
      <c r="W62" s="18">
        <f>+'II-DEM RESULTADOS'!AA81</f>
        <v>0</v>
      </c>
      <c r="X62" s="18">
        <f>+'II-DEM RESULTADOS'!AB81</f>
        <v>0</v>
      </c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ht="11.25">
      <c r="A63" s="17">
        <f>+'dados I'!$A$2</f>
        <v>20004348367</v>
      </c>
      <c r="B63" s="17">
        <f>+'dados I'!$B$2</f>
        <v>502491400</v>
      </c>
      <c r="C63" s="19">
        <f>+'II-DEM RESULTADOS'!C82</f>
        <v>6266</v>
      </c>
      <c r="D63" s="19" t="str">
        <f>+'II-DEM RESULTADOS'!F82</f>
        <v>DESPESAS DE REPRESENTAÇÃO</v>
      </c>
      <c r="E63" s="18">
        <f>+'II-DEM RESULTADOS'!I82</f>
        <v>0</v>
      </c>
      <c r="F63" s="18">
        <f>+'II-DEM RESULTADOS'!J82</f>
        <v>0</v>
      </c>
      <c r="G63" s="18">
        <f>+'II-DEM RESULTADOS'!K82</f>
        <v>0</v>
      </c>
      <c r="H63" s="18">
        <f>+'II-DEM RESULTADOS'!L82</f>
        <v>0</v>
      </c>
      <c r="I63" s="18">
        <f>+'II-DEM RESULTADOS'!M82</f>
        <v>0</v>
      </c>
      <c r="J63" s="18">
        <f>+'II-DEM RESULTADOS'!N82</f>
        <v>0</v>
      </c>
      <c r="K63" s="18">
        <f>+'II-DEM RESULTADOS'!O82</f>
        <v>0</v>
      </c>
      <c r="L63" s="18">
        <f>+'II-DEM RESULTADOS'!P82</f>
        <v>0</v>
      </c>
      <c r="M63" s="18">
        <f>+'II-DEM RESULTADOS'!Q82</f>
        <v>0</v>
      </c>
      <c r="N63" s="18">
        <f>+'II-DEM RESULTADOS'!R82</f>
        <v>0</v>
      </c>
      <c r="O63" s="18">
        <f>+'II-DEM RESULTADOS'!S82</f>
        <v>0</v>
      </c>
      <c r="P63" s="18">
        <f>+'II-DEM RESULTADOS'!T82</f>
        <v>0</v>
      </c>
      <c r="Q63" s="18">
        <f>+'II-DEM RESULTADOS'!U82</f>
        <v>0</v>
      </c>
      <c r="R63" s="18">
        <f>+'II-DEM RESULTADOS'!V82</f>
        <v>0</v>
      </c>
      <c r="S63" s="18">
        <f>+'II-DEM RESULTADOS'!W82</f>
        <v>0</v>
      </c>
      <c r="T63" s="18">
        <f>+'II-DEM RESULTADOS'!X82</f>
        <v>0</v>
      </c>
      <c r="U63" s="18">
        <f>+'II-DEM RESULTADOS'!Y82</f>
        <v>0</v>
      </c>
      <c r="V63" s="18">
        <f>+'II-DEM RESULTADOS'!Z82</f>
        <v>0</v>
      </c>
      <c r="W63" s="18">
        <f>+'II-DEM RESULTADOS'!AA82</f>
        <v>0</v>
      </c>
      <c r="X63" s="18">
        <f>+'II-DEM RESULTADOS'!AB82</f>
        <v>0</v>
      </c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3" ht="11.25">
      <c r="A64" s="17">
        <f>+'dados I'!$A$2</f>
        <v>20004348367</v>
      </c>
      <c r="B64" s="17">
        <f>+'dados I'!$B$2</f>
        <v>502491400</v>
      </c>
      <c r="C64" s="19">
        <f>+'II-DEM RESULTADOS'!C83</f>
        <v>6267</v>
      </c>
      <c r="D64" s="19" t="str">
        <f>+'II-DEM RESULTADOS'!F83</f>
        <v>LIMPEZA, HIGIENE E CONFORTO</v>
      </c>
      <c r="E64" s="18">
        <f>+'II-DEM RESULTADOS'!I83</f>
        <v>3870</v>
      </c>
      <c r="F64" s="18">
        <f>+'II-DEM RESULTADOS'!J83</f>
        <v>900</v>
      </c>
      <c r="G64" s="18">
        <f>+'II-DEM RESULTADOS'!K83</f>
        <v>900</v>
      </c>
      <c r="H64" s="18">
        <f>+'II-DEM RESULTADOS'!L83</f>
        <v>650</v>
      </c>
      <c r="I64" s="18">
        <f>+'II-DEM RESULTADOS'!M83</f>
        <v>520</v>
      </c>
      <c r="J64" s="18">
        <f>+'II-DEM RESULTADOS'!N83</f>
        <v>900</v>
      </c>
      <c r="K64" s="18">
        <f>+'II-DEM RESULTADOS'!O83</f>
        <v>0</v>
      </c>
      <c r="L64" s="18">
        <f>+'II-DEM RESULTADOS'!P83</f>
        <v>0</v>
      </c>
      <c r="M64" s="18">
        <f>+'II-DEM RESULTADOS'!Q83</f>
        <v>0</v>
      </c>
      <c r="N64" s="18">
        <f>+'II-DEM RESULTADOS'!R83</f>
        <v>0</v>
      </c>
      <c r="O64" s="18">
        <f>+'II-DEM RESULTADOS'!S83</f>
        <v>0</v>
      </c>
      <c r="P64" s="18">
        <f>+'II-DEM RESULTADOS'!T83</f>
        <v>0</v>
      </c>
      <c r="Q64" s="18">
        <f>+'II-DEM RESULTADOS'!U83</f>
        <v>0</v>
      </c>
      <c r="R64" s="18">
        <f>+'II-DEM RESULTADOS'!V83</f>
        <v>0</v>
      </c>
      <c r="S64" s="18">
        <f>+'II-DEM RESULTADOS'!W83</f>
        <v>0</v>
      </c>
      <c r="T64" s="18">
        <f>+'II-DEM RESULTADOS'!X83</f>
        <v>0</v>
      </c>
      <c r="U64" s="18">
        <f>+'II-DEM RESULTADOS'!Y83</f>
        <v>0</v>
      </c>
      <c r="V64" s="18">
        <f>+'II-DEM RESULTADOS'!Z83</f>
        <v>0</v>
      </c>
      <c r="W64" s="18">
        <f>+'II-DEM RESULTADOS'!AA83</f>
        <v>0</v>
      </c>
      <c r="X64" s="18">
        <f>+'II-DEM RESULTADOS'!AB83</f>
        <v>0</v>
      </c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3" ht="11.25">
      <c r="A65" s="17">
        <f>+'dados I'!$A$2</f>
        <v>20004348367</v>
      </c>
      <c r="B65" s="17">
        <f>+'dados I'!$B$2</f>
        <v>502491400</v>
      </c>
      <c r="C65" s="19">
        <f>+'II-DEM RESULTADOS'!C84</f>
        <v>6268</v>
      </c>
      <c r="D65" s="19" t="str">
        <f>+'II-DEM RESULTADOS'!F84</f>
        <v>OUTROS SERVIÇOS</v>
      </c>
      <c r="E65" s="18">
        <f>+'II-DEM RESULTADOS'!I84</f>
        <v>360</v>
      </c>
      <c r="F65" s="18">
        <f>+'II-DEM RESULTADOS'!J84</f>
        <v>100</v>
      </c>
      <c r="G65" s="18">
        <f>+'II-DEM RESULTADOS'!K84</f>
        <v>100</v>
      </c>
      <c r="H65" s="18">
        <f>+'II-DEM RESULTADOS'!L84</f>
        <v>90</v>
      </c>
      <c r="I65" s="18">
        <f>+'II-DEM RESULTADOS'!M84</f>
        <v>70</v>
      </c>
      <c r="J65" s="18">
        <f>+'II-DEM RESULTADOS'!N84</f>
        <v>0</v>
      </c>
      <c r="K65" s="18">
        <f>+'II-DEM RESULTADOS'!O84</f>
        <v>0</v>
      </c>
      <c r="L65" s="18">
        <f>+'II-DEM RESULTADOS'!P84</f>
        <v>0</v>
      </c>
      <c r="M65" s="18">
        <f>+'II-DEM RESULTADOS'!Q84</f>
        <v>0</v>
      </c>
      <c r="N65" s="18">
        <f>+'II-DEM RESULTADOS'!R84</f>
        <v>0</v>
      </c>
      <c r="O65" s="18">
        <f>+'II-DEM RESULTADOS'!S84</f>
        <v>0</v>
      </c>
      <c r="P65" s="18">
        <f>+'II-DEM RESULTADOS'!T84</f>
        <v>0</v>
      </c>
      <c r="Q65" s="18">
        <f>+'II-DEM RESULTADOS'!U84</f>
        <v>0</v>
      </c>
      <c r="R65" s="18">
        <f>+'II-DEM RESULTADOS'!V84</f>
        <v>0</v>
      </c>
      <c r="S65" s="18">
        <f>+'II-DEM RESULTADOS'!W84</f>
        <v>0</v>
      </c>
      <c r="T65" s="18">
        <f>+'II-DEM RESULTADOS'!X84</f>
        <v>0</v>
      </c>
      <c r="U65" s="18">
        <f>+'II-DEM RESULTADOS'!Y84</f>
        <v>0</v>
      </c>
      <c r="V65" s="18">
        <f>+'II-DEM RESULTADOS'!Z84</f>
        <v>0</v>
      </c>
      <c r="W65" s="18">
        <f>+'II-DEM RESULTADOS'!AA84</f>
        <v>0</v>
      </c>
      <c r="X65" s="18">
        <f>+'II-DEM RESULTADOS'!AB84</f>
        <v>0</v>
      </c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ht="11.25">
      <c r="A66" s="17">
        <f>+'dados I'!$A$2</f>
        <v>20004348367</v>
      </c>
      <c r="B66" s="17">
        <f>+'dados I'!$B$2</f>
        <v>502491400</v>
      </c>
      <c r="C66" s="19">
        <f>+'II-DEM RESULTADOS'!C85</f>
        <v>63</v>
      </c>
      <c r="D66" s="19" t="str">
        <f>+'II-DEM RESULTADOS'!F85</f>
        <v>GASTOS COM PESSOAL</v>
      </c>
      <c r="E66" s="18">
        <f>+'II-DEM RESULTADOS'!I85</f>
        <v>988492</v>
      </c>
      <c r="F66" s="18">
        <f>+'II-DEM RESULTADOS'!J85</f>
        <v>246424</v>
      </c>
      <c r="G66" s="18">
        <f>+'II-DEM RESULTADOS'!K85</f>
        <v>246424</v>
      </c>
      <c r="H66" s="18">
        <f>+'II-DEM RESULTADOS'!L85</f>
        <v>300955</v>
      </c>
      <c r="I66" s="18">
        <f>+'II-DEM RESULTADOS'!M85</f>
        <v>119145</v>
      </c>
      <c r="J66" s="18">
        <f>+'II-DEM RESULTADOS'!N85</f>
        <v>75544</v>
      </c>
      <c r="K66" s="18">
        <f>+'II-DEM RESULTADOS'!O85</f>
        <v>0</v>
      </c>
      <c r="L66" s="18">
        <f>+'II-DEM RESULTADOS'!P85</f>
        <v>0</v>
      </c>
      <c r="M66" s="18">
        <f>+'II-DEM RESULTADOS'!Q85</f>
        <v>0</v>
      </c>
      <c r="N66" s="18">
        <f>+'II-DEM RESULTADOS'!R85</f>
        <v>0</v>
      </c>
      <c r="O66" s="18">
        <f>+'II-DEM RESULTADOS'!S85</f>
        <v>0</v>
      </c>
      <c r="P66" s="18">
        <f>+'II-DEM RESULTADOS'!T85</f>
        <v>0</v>
      </c>
      <c r="Q66" s="18">
        <f>+'II-DEM RESULTADOS'!U85</f>
        <v>0</v>
      </c>
      <c r="R66" s="18">
        <f>+'II-DEM RESULTADOS'!V85</f>
        <v>0</v>
      </c>
      <c r="S66" s="18">
        <f>+'II-DEM RESULTADOS'!W85</f>
        <v>0</v>
      </c>
      <c r="T66" s="18">
        <f>+'II-DEM RESULTADOS'!X85</f>
        <v>0</v>
      </c>
      <c r="U66" s="18">
        <f>+'II-DEM RESULTADOS'!Y85</f>
        <v>0</v>
      </c>
      <c r="V66" s="18">
        <f>+'II-DEM RESULTADOS'!Z85</f>
        <v>0</v>
      </c>
      <c r="W66" s="18">
        <f>+'II-DEM RESULTADOS'!AA85</f>
        <v>0</v>
      </c>
      <c r="X66" s="18">
        <f>+'II-DEM RESULTADOS'!AB85</f>
        <v>0</v>
      </c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ht="11.25">
      <c r="A67" s="17">
        <f>+'dados I'!$A$2</f>
        <v>20004348367</v>
      </c>
      <c r="B67" s="17">
        <f>+'dados I'!$B$2</f>
        <v>502491400</v>
      </c>
      <c r="C67" s="19">
        <f>+'II-DEM RESULTADOS'!C86</f>
        <v>631</v>
      </c>
      <c r="D67" s="19" t="str">
        <f>+'II-DEM RESULTADOS'!F86</f>
        <v>REMUNERAÇÕES DOS ÓRGÃOS SOCIAIS</v>
      </c>
      <c r="E67" s="18">
        <f>+'II-DEM RESULTADOS'!I86</f>
        <v>0</v>
      </c>
      <c r="F67" s="18">
        <f>+'II-DEM RESULTADOS'!J86</f>
        <v>0</v>
      </c>
      <c r="G67" s="18">
        <f>+'II-DEM RESULTADOS'!K86</f>
        <v>0</v>
      </c>
      <c r="H67" s="18">
        <f>+'II-DEM RESULTADOS'!L86</f>
        <v>0</v>
      </c>
      <c r="I67" s="18">
        <f>+'II-DEM RESULTADOS'!M86</f>
        <v>0</v>
      </c>
      <c r="J67" s="18">
        <f>+'II-DEM RESULTADOS'!N86</f>
        <v>0</v>
      </c>
      <c r="K67" s="18">
        <f>+'II-DEM RESULTADOS'!O86</f>
        <v>0</v>
      </c>
      <c r="L67" s="18">
        <f>+'II-DEM RESULTADOS'!P86</f>
        <v>0</v>
      </c>
      <c r="M67" s="18">
        <f>+'II-DEM RESULTADOS'!Q86</f>
        <v>0</v>
      </c>
      <c r="N67" s="18">
        <f>+'II-DEM RESULTADOS'!R86</f>
        <v>0</v>
      </c>
      <c r="O67" s="18">
        <f>+'II-DEM RESULTADOS'!S86</f>
        <v>0</v>
      </c>
      <c r="P67" s="18">
        <f>+'II-DEM RESULTADOS'!T86</f>
        <v>0</v>
      </c>
      <c r="Q67" s="18">
        <f>+'II-DEM RESULTADOS'!U86</f>
        <v>0</v>
      </c>
      <c r="R67" s="18">
        <f>+'II-DEM RESULTADOS'!V86</f>
        <v>0</v>
      </c>
      <c r="S67" s="18">
        <f>+'II-DEM RESULTADOS'!W86</f>
        <v>0</v>
      </c>
      <c r="T67" s="18">
        <f>+'II-DEM RESULTADOS'!X86</f>
        <v>0</v>
      </c>
      <c r="U67" s="18">
        <f>+'II-DEM RESULTADOS'!Y86</f>
        <v>0</v>
      </c>
      <c r="V67" s="18">
        <f>+'II-DEM RESULTADOS'!Z86</f>
        <v>0</v>
      </c>
      <c r="W67" s="18">
        <f>+'II-DEM RESULTADOS'!AA86</f>
        <v>0</v>
      </c>
      <c r="X67" s="18">
        <f>+'II-DEM RESULTADOS'!AB86</f>
        <v>0</v>
      </c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ht="11.25">
      <c r="A68" s="17">
        <f>+'dados I'!$A$2</f>
        <v>20004348367</v>
      </c>
      <c r="B68" s="17">
        <f>+'dados I'!$B$2</f>
        <v>502491400</v>
      </c>
      <c r="C68" s="19">
        <f>+'II-DEM RESULTADOS'!C87</f>
        <v>6311</v>
      </c>
      <c r="D68" s="19" t="str">
        <f>+'II-DEM RESULTADOS'!F87</f>
        <v>REMUNERAÇÕES CERTAS</v>
      </c>
      <c r="E68" s="18">
        <f>+'II-DEM RESULTADOS'!I87</f>
        <v>0</v>
      </c>
      <c r="F68" s="18">
        <f>+'II-DEM RESULTADOS'!J87</f>
        <v>0</v>
      </c>
      <c r="G68" s="18">
        <f>+'II-DEM RESULTADOS'!K87</f>
        <v>0</v>
      </c>
      <c r="H68" s="18">
        <f>+'II-DEM RESULTADOS'!L87</f>
        <v>0</v>
      </c>
      <c r="I68" s="18">
        <f>+'II-DEM RESULTADOS'!M87</f>
        <v>0</v>
      </c>
      <c r="J68" s="18">
        <f>+'II-DEM RESULTADOS'!N87</f>
        <v>0</v>
      </c>
      <c r="K68" s="18">
        <f>+'II-DEM RESULTADOS'!O87</f>
        <v>0</v>
      </c>
      <c r="L68" s="18">
        <f>+'II-DEM RESULTADOS'!P87</f>
        <v>0</v>
      </c>
      <c r="M68" s="18">
        <f>+'II-DEM RESULTADOS'!Q87</f>
        <v>0</v>
      </c>
      <c r="N68" s="18">
        <f>+'II-DEM RESULTADOS'!R87</f>
        <v>0</v>
      </c>
      <c r="O68" s="18">
        <f>+'II-DEM RESULTADOS'!S87</f>
        <v>0</v>
      </c>
      <c r="P68" s="18">
        <f>+'II-DEM RESULTADOS'!T87</f>
        <v>0</v>
      </c>
      <c r="Q68" s="18">
        <f>+'II-DEM RESULTADOS'!U87</f>
        <v>0</v>
      </c>
      <c r="R68" s="18">
        <f>+'II-DEM RESULTADOS'!V87</f>
        <v>0</v>
      </c>
      <c r="S68" s="18">
        <f>+'II-DEM RESULTADOS'!W87</f>
        <v>0</v>
      </c>
      <c r="T68" s="18">
        <f>+'II-DEM RESULTADOS'!X87</f>
        <v>0</v>
      </c>
      <c r="U68" s="18">
        <f>+'II-DEM RESULTADOS'!Y87</f>
        <v>0</v>
      </c>
      <c r="V68" s="18">
        <f>+'II-DEM RESULTADOS'!Z87</f>
        <v>0</v>
      </c>
      <c r="W68" s="18">
        <f>+'II-DEM RESULTADOS'!AA87</f>
        <v>0</v>
      </c>
      <c r="X68" s="18">
        <f>+'II-DEM RESULTADOS'!AB87</f>
        <v>0</v>
      </c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ht="11.25">
      <c r="A69" s="17">
        <f>+'dados I'!$A$2</f>
        <v>20004348367</v>
      </c>
      <c r="B69" s="17">
        <f>+'dados I'!$B$2</f>
        <v>502491400</v>
      </c>
      <c r="C69" s="19">
        <f>+'II-DEM RESULTADOS'!C88</f>
        <v>6312</v>
      </c>
      <c r="D69" s="19" t="str">
        <f>+'II-DEM RESULTADOS'!F88</f>
        <v>REMUNERAÇÕES ADICIONAIS</v>
      </c>
      <c r="E69" s="18">
        <f>+'II-DEM RESULTADOS'!I88</f>
        <v>0</v>
      </c>
      <c r="F69" s="18">
        <f>+'II-DEM RESULTADOS'!J88</f>
        <v>0</v>
      </c>
      <c r="G69" s="18">
        <f>+'II-DEM RESULTADOS'!K88</f>
        <v>0</v>
      </c>
      <c r="H69" s="18">
        <f>+'II-DEM RESULTADOS'!L88</f>
        <v>0</v>
      </c>
      <c r="I69" s="18">
        <f>+'II-DEM RESULTADOS'!M88</f>
        <v>0</v>
      </c>
      <c r="J69" s="18">
        <f>+'II-DEM RESULTADOS'!N88</f>
        <v>0</v>
      </c>
      <c r="K69" s="18">
        <f>+'II-DEM RESULTADOS'!O88</f>
        <v>0</v>
      </c>
      <c r="L69" s="18">
        <f>+'II-DEM RESULTADOS'!P88</f>
        <v>0</v>
      </c>
      <c r="M69" s="18">
        <f>+'II-DEM RESULTADOS'!Q88</f>
        <v>0</v>
      </c>
      <c r="N69" s="18">
        <f>+'II-DEM RESULTADOS'!R88</f>
        <v>0</v>
      </c>
      <c r="O69" s="18">
        <f>+'II-DEM RESULTADOS'!S88</f>
        <v>0</v>
      </c>
      <c r="P69" s="18">
        <f>+'II-DEM RESULTADOS'!T88</f>
        <v>0</v>
      </c>
      <c r="Q69" s="18">
        <f>+'II-DEM RESULTADOS'!U88</f>
        <v>0</v>
      </c>
      <c r="R69" s="18">
        <f>+'II-DEM RESULTADOS'!V88</f>
        <v>0</v>
      </c>
      <c r="S69" s="18">
        <f>+'II-DEM RESULTADOS'!W88</f>
        <v>0</v>
      </c>
      <c r="T69" s="18">
        <f>+'II-DEM RESULTADOS'!X88</f>
        <v>0</v>
      </c>
      <c r="U69" s="18">
        <f>+'II-DEM RESULTADOS'!Y88</f>
        <v>0</v>
      </c>
      <c r="V69" s="18">
        <f>+'II-DEM RESULTADOS'!Z88</f>
        <v>0</v>
      </c>
      <c r="W69" s="18">
        <f>+'II-DEM RESULTADOS'!AA88</f>
        <v>0</v>
      </c>
      <c r="X69" s="18">
        <f>+'II-DEM RESULTADOS'!AB88</f>
        <v>0</v>
      </c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ht="11.25">
      <c r="A70" s="17">
        <f>+'dados I'!$A$2</f>
        <v>20004348367</v>
      </c>
      <c r="B70" s="17">
        <f>+'dados I'!$B$2</f>
        <v>502491400</v>
      </c>
      <c r="C70" s="19">
        <f>+'II-DEM RESULTADOS'!C89</f>
        <v>632</v>
      </c>
      <c r="D70" s="19" t="str">
        <f>+'II-DEM RESULTADOS'!F89</f>
        <v>REMUNERAÇÕES DO PESSOAL</v>
      </c>
      <c r="E70" s="18">
        <f>+'II-DEM RESULTADOS'!I89</f>
        <v>805408</v>
      </c>
      <c r="F70" s="18">
        <f>+'II-DEM RESULTADOS'!J89</f>
        <v>200604</v>
      </c>
      <c r="G70" s="18">
        <f>+'II-DEM RESULTADOS'!K89</f>
        <v>200604</v>
      </c>
      <c r="H70" s="18">
        <f>+'II-DEM RESULTADOS'!L89</f>
        <v>246000</v>
      </c>
      <c r="I70" s="18">
        <f>+'II-DEM RESULTADOS'!M89</f>
        <v>96000</v>
      </c>
      <c r="J70" s="18">
        <f>+'II-DEM RESULTADOS'!N89</f>
        <v>62200</v>
      </c>
      <c r="K70" s="18">
        <f>+'II-DEM RESULTADOS'!O89</f>
        <v>0</v>
      </c>
      <c r="L70" s="18">
        <f>+'II-DEM RESULTADOS'!P89</f>
        <v>0</v>
      </c>
      <c r="M70" s="18">
        <f>+'II-DEM RESULTADOS'!Q89</f>
        <v>0</v>
      </c>
      <c r="N70" s="18">
        <f>+'II-DEM RESULTADOS'!R89</f>
        <v>0</v>
      </c>
      <c r="O70" s="18">
        <f>+'II-DEM RESULTADOS'!S89</f>
        <v>0</v>
      </c>
      <c r="P70" s="18">
        <f>+'II-DEM RESULTADOS'!T89</f>
        <v>0</v>
      </c>
      <c r="Q70" s="18">
        <f>+'II-DEM RESULTADOS'!U89</f>
        <v>0</v>
      </c>
      <c r="R70" s="18">
        <f>+'II-DEM RESULTADOS'!V89</f>
        <v>0</v>
      </c>
      <c r="S70" s="18">
        <f>+'II-DEM RESULTADOS'!W89</f>
        <v>0</v>
      </c>
      <c r="T70" s="18">
        <f>+'II-DEM RESULTADOS'!X89</f>
        <v>0</v>
      </c>
      <c r="U70" s="18">
        <f>+'II-DEM RESULTADOS'!Y89</f>
        <v>0</v>
      </c>
      <c r="V70" s="18">
        <f>+'II-DEM RESULTADOS'!Z89</f>
        <v>0</v>
      </c>
      <c r="W70" s="18">
        <f>+'II-DEM RESULTADOS'!AA89</f>
        <v>0</v>
      </c>
      <c r="X70" s="18">
        <f>+'II-DEM RESULTADOS'!AB89</f>
        <v>0</v>
      </c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ht="11.25">
      <c r="A71" s="17">
        <f>+'dados I'!$A$2</f>
        <v>20004348367</v>
      </c>
      <c r="B71" s="17">
        <f>+'dados I'!$B$2</f>
        <v>502491400</v>
      </c>
      <c r="C71" s="19">
        <f>+'II-DEM RESULTADOS'!C90</f>
        <v>6321</v>
      </c>
      <c r="D71" s="19" t="str">
        <f>+'II-DEM RESULTADOS'!F90</f>
        <v>REMUNERAÇÕES CERTAS</v>
      </c>
      <c r="E71" s="18">
        <f>+'II-DEM RESULTADOS'!I90</f>
        <v>716000</v>
      </c>
      <c r="F71" s="18">
        <f>+'II-DEM RESULTADOS'!J90</f>
        <v>180000</v>
      </c>
      <c r="G71" s="18">
        <f>+'II-DEM RESULTADOS'!K90</f>
        <v>180000</v>
      </c>
      <c r="H71" s="18">
        <f>+'II-DEM RESULTADOS'!L90</f>
        <v>225000</v>
      </c>
      <c r="I71" s="18">
        <f>+'II-DEM RESULTADOS'!M90</f>
        <v>79000</v>
      </c>
      <c r="J71" s="18">
        <f>+'II-DEM RESULTADOS'!N90</f>
        <v>52000</v>
      </c>
      <c r="K71" s="18">
        <f>+'II-DEM RESULTADOS'!O90</f>
        <v>0</v>
      </c>
      <c r="L71" s="18">
        <f>+'II-DEM RESULTADOS'!P90</f>
        <v>0</v>
      </c>
      <c r="M71" s="18">
        <f>+'II-DEM RESULTADOS'!Q90</f>
        <v>0</v>
      </c>
      <c r="N71" s="18">
        <f>+'II-DEM RESULTADOS'!R90</f>
        <v>0</v>
      </c>
      <c r="O71" s="18">
        <f>+'II-DEM RESULTADOS'!S90</f>
        <v>0</v>
      </c>
      <c r="P71" s="18">
        <f>+'II-DEM RESULTADOS'!T90</f>
        <v>0</v>
      </c>
      <c r="Q71" s="18">
        <f>+'II-DEM RESULTADOS'!U90</f>
        <v>0</v>
      </c>
      <c r="R71" s="18">
        <f>+'II-DEM RESULTADOS'!V90</f>
        <v>0</v>
      </c>
      <c r="S71" s="18">
        <f>+'II-DEM RESULTADOS'!W90</f>
        <v>0</v>
      </c>
      <c r="T71" s="18">
        <f>+'II-DEM RESULTADOS'!X90</f>
        <v>0</v>
      </c>
      <c r="U71" s="18">
        <f>+'II-DEM RESULTADOS'!Y90</f>
        <v>0</v>
      </c>
      <c r="V71" s="18">
        <f>+'II-DEM RESULTADOS'!Z90</f>
        <v>0</v>
      </c>
      <c r="W71" s="18">
        <f>+'II-DEM RESULTADOS'!AA90</f>
        <v>0</v>
      </c>
      <c r="X71" s="18">
        <f>+'II-DEM RESULTADOS'!AB90</f>
        <v>0</v>
      </c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ht="11.25">
      <c r="A72" s="17">
        <f>+'dados I'!$A$2</f>
        <v>20004348367</v>
      </c>
      <c r="B72" s="17">
        <f>+'dados I'!$B$2</f>
        <v>502491400</v>
      </c>
      <c r="C72" s="19">
        <f>+'II-DEM RESULTADOS'!C91</f>
        <v>6322</v>
      </c>
      <c r="D72" s="19" t="str">
        <f>+'II-DEM RESULTADOS'!F91</f>
        <v>REMUNERAÇÕES ADICIONAIS</v>
      </c>
      <c r="E72" s="18">
        <f>+'II-DEM RESULTADOS'!I91</f>
        <v>89408</v>
      </c>
      <c r="F72" s="18">
        <f>+'II-DEM RESULTADOS'!J91</f>
        <v>20604</v>
      </c>
      <c r="G72" s="18">
        <f>+'II-DEM RESULTADOS'!K91</f>
        <v>20604</v>
      </c>
      <c r="H72" s="18">
        <f>+'II-DEM RESULTADOS'!L91</f>
        <v>21000</v>
      </c>
      <c r="I72" s="18">
        <f>+'II-DEM RESULTADOS'!M91</f>
        <v>17000</v>
      </c>
      <c r="J72" s="18">
        <f>+'II-DEM RESULTADOS'!N91</f>
        <v>10200</v>
      </c>
      <c r="K72" s="18">
        <f>+'II-DEM RESULTADOS'!O91</f>
        <v>0</v>
      </c>
      <c r="L72" s="18">
        <f>+'II-DEM RESULTADOS'!P91</f>
        <v>0</v>
      </c>
      <c r="M72" s="18">
        <f>+'II-DEM RESULTADOS'!Q91</f>
        <v>0</v>
      </c>
      <c r="N72" s="18">
        <f>+'II-DEM RESULTADOS'!R91</f>
        <v>0</v>
      </c>
      <c r="O72" s="18">
        <f>+'II-DEM RESULTADOS'!S91</f>
        <v>0</v>
      </c>
      <c r="P72" s="18">
        <f>+'II-DEM RESULTADOS'!T91</f>
        <v>0</v>
      </c>
      <c r="Q72" s="18">
        <f>+'II-DEM RESULTADOS'!U91</f>
        <v>0</v>
      </c>
      <c r="R72" s="18">
        <f>+'II-DEM RESULTADOS'!V91</f>
        <v>0</v>
      </c>
      <c r="S72" s="18">
        <f>+'II-DEM RESULTADOS'!W91</f>
        <v>0</v>
      </c>
      <c r="T72" s="18">
        <f>+'II-DEM RESULTADOS'!X91</f>
        <v>0</v>
      </c>
      <c r="U72" s="18">
        <f>+'II-DEM RESULTADOS'!Y91</f>
        <v>0</v>
      </c>
      <c r="V72" s="18">
        <f>+'II-DEM RESULTADOS'!Z91</f>
        <v>0</v>
      </c>
      <c r="W72" s="18">
        <f>+'II-DEM RESULTADOS'!AA91</f>
        <v>0</v>
      </c>
      <c r="X72" s="18">
        <f>+'II-DEM RESULTADOS'!AB91</f>
        <v>0</v>
      </c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ht="11.25">
      <c r="A73" s="17">
        <f>+'dados I'!$A$2</f>
        <v>20004348367</v>
      </c>
      <c r="B73" s="17">
        <f>+'dados I'!$B$2</f>
        <v>502491400</v>
      </c>
      <c r="C73" s="19">
        <f>+'II-DEM RESULTADOS'!C92</f>
        <v>633</v>
      </c>
      <c r="D73" s="19" t="str">
        <f>+'II-DEM RESULTADOS'!F92</f>
        <v>BENEFÍCIOS PÓS-EMPREGO</v>
      </c>
      <c r="E73" s="18">
        <f>+'II-DEM RESULTADOS'!I92</f>
        <v>0</v>
      </c>
      <c r="F73" s="18">
        <f>+'II-DEM RESULTADOS'!J92</f>
        <v>0</v>
      </c>
      <c r="G73" s="18">
        <f>+'II-DEM RESULTADOS'!K92</f>
        <v>0</v>
      </c>
      <c r="H73" s="18">
        <f>+'II-DEM RESULTADOS'!L92</f>
        <v>0</v>
      </c>
      <c r="I73" s="18">
        <f>+'II-DEM RESULTADOS'!M92</f>
        <v>0</v>
      </c>
      <c r="J73" s="18">
        <f>+'II-DEM RESULTADOS'!N92</f>
        <v>0</v>
      </c>
      <c r="K73" s="18">
        <f>+'II-DEM RESULTADOS'!O92</f>
        <v>0</v>
      </c>
      <c r="L73" s="18">
        <f>+'II-DEM RESULTADOS'!P92</f>
        <v>0</v>
      </c>
      <c r="M73" s="18">
        <f>+'II-DEM RESULTADOS'!Q92</f>
        <v>0</v>
      </c>
      <c r="N73" s="18">
        <f>+'II-DEM RESULTADOS'!R92</f>
        <v>0</v>
      </c>
      <c r="O73" s="18">
        <f>+'II-DEM RESULTADOS'!S92</f>
        <v>0</v>
      </c>
      <c r="P73" s="18">
        <f>+'II-DEM RESULTADOS'!T92</f>
        <v>0</v>
      </c>
      <c r="Q73" s="18">
        <f>+'II-DEM RESULTADOS'!U92</f>
        <v>0</v>
      </c>
      <c r="R73" s="18">
        <f>+'II-DEM RESULTADOS'!V92</f>
        <v>0</v>
      </c>
      <c r="S73" s="18">
        <f>+'II-DEM RESULTADOS'!W92</f>
        <v>0</v>
      </c>
      <c r="T73" s="18">
        <f>+'II-DEM RESULTADOS'!X92</f>
        <v>0</v>
      </c>
      <c r="U73" s="18">
        <f>+'II-DEM RESULTADOS'!Y92</f>
        <v>0</v>
      </c>
      <c r="V73" s="18">
        <f>+'II-DEM RESULTADOS'!Z92</f>
        <v>0</v>
      </c>
      <c r="W73" s="18">
        <f>+'II-DEM RESULTADOS'!AA92</f>
        <v>0</v>
      </c>
      <c r="X73" s="18">
        <f>+'II-DEM RESULTADOS'!AB92</f>
        <v>0</v>
      </c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ht="11.25">
      <c r="A74" s="17">
        <f>+'dados I'!$A$2</f>
        <v>20004348367</v>
      </c>
      <c r="B74" s="17">
        <f>+'dados I'!$B$2</f>
        <v>502491400</v>
      </c>
      <c r="C74" s="19">
        <f>+'II-DEM RESULTADOS'!C93</f>
        <v>6331</v>
      </c>
      <c r="D74" s="19" t="str">
        <f>+'II-DEM RESULTADOS'!F93</f>
        <v>ÓRGÃOS SOCIAIS</v>
      </c>
      <c r="E74" s="18">
        <f>+'II-DEM RESULTADOS'!I93</f>
        <v>0</v>
      </c>
      <c r="F74" s="18">
        <f>+'II-DEM RESULTADOS'!J93</f>
        <v>0</v>
      </c>
      <c r="G74" s="18">
        <f>+'II-DEM RESULTADOS'!K93</f>
        <v>0</v>
      </c>
      <c r="H74" s="18">
        <f>+'II-DEM RESULTADOS'!L93</f>
        <v>0</v>
      </c>
      <c r="I74" s="18">
        <f>+'II-DEM RESULTADOS'!M93</f>
        <v>0</v>
      </c>
      <c r="J74" s="18">
        <f>+'II-DEM RESULTADOS'!N93</f>
        <v>0</v>
      </c>
      <c r="K74" s="18">
        <f>+'II-DEM RESULTADOS'!O93</f>
        <v>0</v>
      </c>
      <c r="L74" s="18">
        <f>+'II-DEM RESULTADOS'!P93</f>
        <v>0</v>
      </c>
      <c r="M74" s="18">
        <f>+'II-DEM RESULTADOS'!Q93</f>
        <v>0</v>
      </c>
      <c r="N74" s="18">
        <f>+'II-DEM RESULTADOS'!R93</f>
        <v>0</v>
      </c>
      <c r="O74" s="18">
        <f>+'II-DEM RESULTADOS'!S93</f>
        <v>0</v>
      </c>
      <c r="P74" s="18">
        <f>+'II-DEM RESULTADOS'!T93</f>
        <v>0</v>
      </c>
      <c r="Q74" s="18">
        <f>+'II-DEM RESULTADOS'!U93</f>
        <v>0</v>
      </c>
      <c r="R74" s="18">
        <f>+'II-DEM RESULTADOS'!V93</f>
        <v>0</v>
      </c>
      <c r="S74" s="18">
        <f>+'II-DEM RESULTADOS'!W93</f>
        <v>0</v>
      </c>
      <c r="T74" s="18">
        <f>+'II-DEM RESULTADOS'!X93</f>
        <v>0</v>
      </c>
      <c r="U74" s="18">
        <f>+'II-DEM RESULTADOS'!Y93</f>
        <v>0</v>
      </c>
      <c r="V74" s="18">
        <f>+'II-DEM RESULTADOS'!Z93</f>
        <v>0</v>
      </c>
      <c r="W74" s="18">
        <f>+'II-DEM RESULTADOS'!AA93</f>
        <v>0</v>
      </c>
      <c r="X74" s="18">
        <f>+'II-DEM RESULTADOS'!AB93</f>
        <v>0</v>
      </c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ht="11.25">
      <c r="A75" s="17">
        <f>+'dados I'!$A$2</f>
        <v>20004348367</v>
      </c>
      <c r="B75" s="17">
        <f>+'dados I'!$B$2</f>
        <v>502491400</v>
      </c>
      <c r="C75" s="19">
        <f>+'II-DEM RESULTADOS'!C94</f>
        <v>6332</v>
      </c>
      <c r="D75" s="19" t="str">
        <f>+'II-DEM RESULTADOS'!F94</f>
        <v>PESSOAL</v>
      </c>
      <c r="E75" s="18">
        <f>+'II-DEM RESULTADOS'!I94</f>
        <v>0</v>
      </c>
      <c r="F75" s="18">
        <f>+'II-DEM RESULTADOS'!J94</f>
        <v>0</v>
      </c>
      <c r="G75" s="18">
        <f>+'II-DEM RESULTADOS'!K94</f>
        <v>0</v>
      </c>
      <c r="H75" s="18">
        <f>+'II-DEM RESULTADOS'!L94</f>
        <v>0</v>
      </c>
      <c r="I75" s="18">
        <f>+'II-DEM RESULTADOS'!M94</f>
        <v>0</v>
      </c>
      <c r="J75" s="18">
        <f>+'II-DEM RESULTADOS'!N94</f>
        <v>0</v>
      </c>
      <c r="K75" s="18">
        <f>+'II-DEM RESULTADOS'!O94</f>
        <v>0</v>
      </c>
      <c r="L75" s="18">
        <f>+'II-DEM RESULTADOS'!P94</f>
        <v>0</v>
      </c>
      <c r="M75" s="18">
        <f>+'II-DEM RESULTADOS'!Q94</f>
        <v>0</v>
      </c>
      <c r="N75" s="18">
        <f>+'II-DEM RESULTADOS'!R94</f>
        <v>0</v>
      </c>
      <c r="O75" s="18">
        <f>+'II-DEM RESULTADOS'!S94</f>
        <v>0</v>
      </c>
      <c r="P75" s="18">
        <f>+'II-DEM RESULTADOS'!T94</f>
        <v>0</v>
      </c>
      <c r="Q75" s="18">
        <f>+'II-DEM RESULTADOS'!U94</f>
        <v>0</v>
      </c>
      <c r="R75" s="18">
        <f>+'II-DEM RESULTADOS'!V94</f>
        <v>0</v>
      </c>
      <c r="S75" s="18">
        <f>+'II-DEM RESULTADOS'!W94</f>
        <v>0</v>
      </c>
      <c r="T75" s="18">
        <f>+'II-DEM RESULTADOS'!X94</f>
        <v>0</v>
      </c>
      <c r="U75" s="18">
        <f>+'II-DEM RESULTADOS'!Y94</f>
        <v>0</v>
      </c>
      <c r="V75" s="18">
        <f>+'II-DEM RESULTADOS'!Z94</f>
        <v>0</v>
      </c>
      <c r="W75" s="18">
        <f>+'II-DEM RESULTADOS'!AA94</f>
        <v>0</v>
      </c>
      <c r="X75" s="18">
        <f>+'II-DEM RESULTADOS'!AB94</f>
        <v>0</v>
      </c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ht="11.25">
      <c r="A76" s="17">
        <f>+'dados I'!$A$2</f>
        <v>20004348367</v>
      </c>
      <c r="B76" s="17">
        <f>+'dados I'!$B$2</f>
        <v>502491400</v>
      </c>
      <c r="C76" s="19">
        <f>+'II-DEM RESULTADOS'!C95</f>
        <v>634</v>
      </c>
      <c r="D76" s="19" t="str">
        <f>+'II-DEM RESULTADOS'!F95</f>
        <v>INDEMNIZAÇÕES</v>
      </c>
      <c r="E76" s="18">
        <f>+'II-DEM RESULTADOS'!I95</f>
        <v>0</v>
      </c>
      <c r="F76" s="18">
        <f>+'II-DEM RESULTADOS'!J95</f>
        <v>0</v>
      </c>
      <c r="G76" s="18">
        <f>+'II-DEM RESULTADOS'!K95</f>
        <v>0</v>
      </c>
      <c r="H76" s="18">
        <f>+'II-DEM RESULTADOS'!L95</f>
        <v>0</v>
      </c>
      <c r="I76" s="18">
        <f>+'II-DEM RESULTADOS'!M95</f>
        <v>0</v>
      </c>
      <c r="J76" s="18">
        <f>+'II-DEM RESULTADOS'!N95</f>
        <v>0</v>
      </c>
      <c r="K76" s="18">
        <f>+'II-DEM RESULTADOS'!O95</f>
        <v>0</v>
      </c>
      <c r="L76" s="18">
        <f>+'II-DEM RESULTADOS'!P95</f>
        <v>0</v>
      </c>
      <c r="M76" s="18">
        <f>+'II-DEM RESULTADOS'!Q95</f>
        <v>0</v>
      </c>
      <c r="N76" s="18">
        <f>+'II-DEM RESULTADOS'!R95</f>
        <v>0</v>
      </c>
      <c r="O76" s="18">
        <f>+'II-DEM RESULTADOS'!S95</f>
        <v>0</v>
      </c>
      <c r="P76" s="18">
        <f>+'II-DEM RESULTADOS'!T95</f>
        <v>0</v>
      </c>
      <c r="Q76" s="18">
        <f>+'II-DEM RESULTADOS'!U95</f>
        <v>0</v>
      </c>
      <c r="R76" s="18">
        <f>+'II-DEM RESULTADOS'!V95</f>
        <v>0</v>
      </c>
      <c r="S76" s="18">
        <f>+'II-DEM RESULTADOS'!W95</f>
        <v>0</v>
      </c>
      <c r="T76" s="18">
        <f>+'II-DEM RESULTADOS'!X95</f>
        <v>0</v>
      </c>
      <c r="U76" s="18">
        <f>+'II-DEM RESULTADOS'!Y95</f>
        <v>0</v>
      </c>
      <c r="V76" s="18">
        <f>+'II-DEM RESULTADOS'!Z95</f>
        <v>0</v>
      </c>
      <c r="W76" s="18">
        <f>+'II-DEM RESULTADOS'!AA95</f>
        <v>0</v>
      </c>
      <c r="X76" s="18">
        <f>+'II-DEM RESULTADOS'!AB95</f>
        <v>0</v>
      </c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ht="11.25">
      <c r="A77" s="17">
        <f>+'dados I'!$A$2</f>
        <v>20004348367</v>
      </c>
      <c r="B77" s="17">
        <f>+'dados I'!$B$2</f>
        <v>502491400</v>
      </c>
      <c r="C77" s="19">
        <f>+'II-DEM RESULTADOS'!C96</f>
        <v>6341</v>
      </c>
      <c r="D77" s="19" t="str">
        <f>+'II-DEM RESULTADOS'!F96</f>
        <v>ÓRGÃOS SOCIAIS</v>
      </c>
      <c r="E77" s="18">
        <f>+'II-DEM RESULTADOS'!I96</f>
        <v>0</v>
      </c>
      <c r="F77" s="18">
        <f>+'II-DEM RESULTADOS'!J96</f>
        <v>0</v>
      </c>
      <c r="G77" s="18">
        <f>+'II-DEM RESULTADOS'!K96</f>
        <v>0</v>
      </c>
      <c r="H77" s="18">
        <f>+'II-DEM RESULTADOS'!L96</f>
        <v>0</v>
      </c>
      <c r="I77" s="18">
        <f>+'II-DEM RESULTADOS'!M96</f>
        <v>0</v>
      </c>
      <c r="J77" s="18">
        <f>+'II-DEM RESULTADOS'!N96</f>
        <v>0</v>
      </c>
      <c r="K77" s="18">
        <f>+'II-DEM RESULTADOS'!O96</f>
        <v>0</v>
      </c>
      <c r="L77" s="18">
        <f>+'II-DEM RESULTADOS'!P96</f>
        <v>0</v>
      </c>
      <c r="M77" s="18">
        <f>+'II-DEM RESULTADOS'!Q96</f>
        <v>0</v>
      </c>
      <c r="N77" s="18">
        <f>+'II-DEM RESULTADOS'!R96</f>
        <v>0</v>
      </c>
      <c r="O77" s="18">
        <f>+'II-DEM RESULTADOS'!S96</f>
        <v>0</v>
      </c>
      <c r="P77" s="18">
        <f>+'II-DEM RESULTADOS'!T96</f>
        <v>0</v>
      </c>
      <c r="Q77" s="18">
        <f>+'II-DEM RESULTADOS'!U96</f>
        <v>0</v>
      </c>
      <c r="R77" s="18">
        <f>+'II-DEM RESULTADOS'!V96</f>
        <v>0</v>
      </c>
      <c r="S77" s="18">
        <f>+'II-DEM RESULTADOS'!W96</f>
        <v>0</v>
      </c>
      <c r="T77" s="18">
        <f>+'II-DEM RESULTADOS'!X96</f>
        <v>0</v>
      </c>
      <c r="U77" s="18">
        <f>+'II-DEM RESULTADOS'!Y96</f>
        <v>0</v>
      </c>
      <c r="V77" s="18">
        <f>+'II-DEM RESULTADOS'!Z96</f>
        <v>0</v>
      </c>
      <c r="W77" s="18">
        <f>+'II-DEM RESULTADOS'!AA96</f>
        <v>0</v>
      </c>
      <c r="X77" s="18">
        <f>+'II-DEM RESULTADOS'!AB96</f>
        <v>0</v>
      </c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ht="11.25">
      <c r="A78" s="17">
        <f>+'dados I'!$A$2</f>
        <v>20004348367</v>
      </c>
      <c r="B78" s="17">
        <f>+'dados I'!$B$2</f>
        <v>502491400</v>
      </c>
      <c r="C78" s="19">
        <f>+'II-DEM RESULTADOS'!C97</f>
        <v>6342</v>
      </c>
      <c r="D78" s="19" t="str">
        <f>+'II-DEM RESULTADOS'!F97</f>
        <v>PESSOAL</v>
      </c>
      <c r="E78" s="18">
        <f>+'II-DEM RESULTADOS'!I97</f>
        <v>0</v>
      </c>
      <c r="F78" s="18">
        <f>+'II-DEM RESULTADOS'!J97</f>
        <v>0</v>
      </c>
      <c r="G78" s="18">
        <f>+'II-DEM RESULTADOS'!K97</f>
        <v>0</v>
      </c>
      <c r="H78" s="18">
        <f>+'II-DEM RESULTADOS'!L97</f>
        <v>0</v>
      </c>
      <c r="I78" s="18">
        <f>+'II-DEM RESULTADOS'!M97</f>
        <v>0</v>
      </c>
      <c r="J78" s="18">
        <f>+'II-DEM RESULTADOS'!N97</f>
        <v>0</v>
      </c>
      <c r="K78" s="18">
        <f>+'II-DEM RESULTADOS'!O97</f>
        <v>0</v>
      </c>
      <c r="L78" s="18">
        <f>+'II-DEM RESULTADOS'!P97</f>
        <v>0</v>
      </c>
      <c r="M78" s="18">
        <f>+'II-DEM RESULTADOS'!Q97</f>
        <v>0</v>
      </c>
      <c r="N78" s="18">
        <f>+'II-DEM RESULTADOS'!R97</f>
        <v>0</v>
      </c>
      <c r="O78" s="18">
        <f>+'II-DEM RESULTADOS'!S97</f>
        <v>0</v>
      </c>
      <c r="P78" s="18">
        <f>+'II-DEM RESULTADOS'!T97</f>
        <v>0</v>
      </c>
      <c r="Q78" s="18">
        <f>+'II-DEM RESULTADOS'!U97</f>
        <v>0</v>
      </c>
      <c r="R78" s="18">
        <f>+'II-DEM RESULTADOS'!V97</f>
        <v>0</v>
      </c>
      <c r="S78" s="18">
        <f>+'II-DEM RESULTADOS'!W97</f>
        <v>0</v>
      </c>
      <c r="T78" s="18">
        <f>+'II-DEM RESULTADOS'!X97</f>
        <v>0</v>
      </c>
      <c r="U78" s="18">
        <f>+'II-DEM RESULTADOS'!Y97</f>
        <v>0</v>
      </c>
      <c r="V78" s="18">
        <f>+'II-DEM RESULTADOS'!Z97</f>
        <v>0</v>
      </c>
      <c r="W78" s="18">
        <f>+'II-DEM RESULTADOS'!AA97</f>
        <v>0</v>
      </c>
      <c r="X78" s="18">
        <f>+'II-DEM RESULTADOS'!AB97</f>
        <v>0</v>
      </c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ht="11.25">
      <c r="A79" s="17">
        <f>+'dados I'!$A$2</f>
        <v>20004348367</v>
      </c>
      <c r="B79" s="17">
        <f>+'dados I'!$B$2</f>
        <v>502491400</v>
      </c>
      <c r="C79" s="19">
        <f>+'II-DEM RESULTADOS'!C98</f>
        <v>635</v>
      </c>
      <c r="D79" s="19" t="str">
        <f>+'II-DEM RESULTADOS'!F98</f>
        <v>ENCARGOS SOBRE REMUNERAÇÕES</v>
      </c>
      <c r="E79" s="18">
        <f>+'II-DEM RESULTADOS'!I98</f>
        <v>161164</v>
      </c>
      <c r="F79" s="18">
        <f>+'II-DEM RESULTADOS'!J98</f>
        <v>39960</v>
      </c>
      <c r="G79" s="18">
        <f>+'II-DEM RESULTADOS'!K98</f>
        <v>39960</v>
      </c>
      <c r="H79" s="18">
        <f>+'II-DEM RESULTADOS'!L98</f>
        <v>49950</v>
      </c>
      <c r="I79" s="18">
        <f>+'II-DEM RESULTADOS'!M98</f>
        <v>19750</v>
      </c>
      <c r="J79" s="18">
        <f>+'II-DEM RESULTADOS'!N98</f>
        <v>11544</v>
      </c>
      <c r="K79" s="18">
        <f>+'II-DEM RESULTADOS'!O98</f>
        <v>0</v>
      </c>
      <c r="L79" s="18">
        <f>+'II-DEM RESULTADOS'!P98</f>
        <v>0</v>
      </c>
      <c r="M79" s="18">
        <f>+'II-DEM RESULTADOS'!Q98</f>
        <v>0</v>
      </c>
      <c r="N79" s="18">
        <f>+'II-DEM RESULTADOS'!R98</f>
        <v>0</v>
      </c>
      <c r="O79" s="18">
        <f>+'II-DEM RESULTADOS'!S98</f>
        <v>0</v>
      </c>
      <c r="P79" s="18">
        <f>+'II-DEM RESULTADOS'!T98</f>
        <v>0</v>
      </c>
      <c r="Q79" s="18">
        <f>+'II-DEM RESULTADOS'!U98</f>
        <v>0</v>
      </c>
      <c r="R79" s="18">
        <f>+'II-DEM RESULTADOS'!V98</f>
        <v>0</v>
      </c>
      <c r="S79" s="18">
        <f>+'II-DEM RESULTADOS'!W98</f>
        <v>0</v>
      </c>
      <c r="T79" s="18">
        <f>+'II-DEM RESULTADOS'!X98</f>
        <v>0</v>
      </c>
      <c r="U79" s="18">
        <f>+'II-DEM RESULTADOS'!Y98</f>
        <v>0</v>
      </c>
      <c r="V79" s="18">
        <f>+'II-DEM RESULTADOS'!Z98</f>
        <v>0</v>
      </c>
      <c r="W79" s="18">
        <f>+'II-DEM RESULTADOS'!AA98</f>
        <v>0</v>
      </c>
      <c r="X79" s="18">
        <f>+'II-DEM RESULTADOS'!AB98</f>
        <v>0</v>
      </c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ht="11.25">
      <c r="A80" s="17">
        <f>+'dados I'!$A$2</f>
        <v>20004348367</v>
      </c>
      <c r="B80" s="17">
        <f>+'dados I'!$B$2</f>
        <v>502491400</v>
      </c>
      <c r="C80" s="19">
        <f>+'II-DEM RESULTADOS'!C99</f>
        <v>6351</v>
      </c>
      <c r="D80" s="19" t="str">
        <f>+'II-DEM RESULTADOS'!F99</f>
        <v>ÓRGÃOS SOCIAIS</v>
      </c>
      <c r="E80" s="18">
        <f>+'II-DEM RESULTADOS'!I99</f>
        <v>0</v>
      </c>
      <c r="F80" s="18">
        <f>+'II-DEM RESULTADOS'!J99</f>
        <v>0</v>
      </c>
      <c r="G80" s="18">
        <f>+'II-DEM RESULTADOS'!K99</f>
        <v>0</v>
      </c>
      <c r="H80" s="18">
        <f>+'II-DEM RESULTADOS'!L99</f>
        <v>0</v>
      </c>
      <c r="I80" s="18">
        <f>+'II-DEM RESULTADOS'!M99</f>
        <v>0</v>
      </c>
      <c r="J80" s="18">
        <f>+'II-DEM RESULTADOS'!N99</f>
        <v>0</v>
      </c>
      <c r="K80" s="18">
        <f>+'II-DEM RESULTADOS'!O99</f>
        <v>0</v>
      </c>
      <c r="L80" s="18">
        <f>+'II-DEM RESULTADOS'!P99</f>
        <v>0</v>
      </c>
      <c r="M80" s="18">
        <f>+'II-DEM RESULTADOS'!Q99</f>
        <v>0</v>
      </c>
      <c r="N80" s="18">
        <f>+'II-DEM RESULTADOS'!R99</f>
        <v>0</v>
      </c>
      <c r="O80" s="18">
        <f>+'II-DEM RESULTADOS'!S99</f>
        <v>0</v>
      </c>
      <c r="P80" s="18">
        <f>+'II-DEM RESULTADOS'!T99</f>
        <v>0</v>
      </c>
      <c r="Q80" s="18">
        <f>+'II-DEM RESULTADOS'!U99</f>
        <v>0</v>
      </c>
      <c r="R80" s="18">
        <f>+'II-DEM RESULTADOS'!V99</f>
        <v>0</v>
      </c>
      <c r="S80" s="18">
        <f>+'II-DEM RESULTADOS'!W99</f>
        <v>0</v>
      </c>
      <c r="T80" s="18">
        <f>+'II-DEM RESULTADOS'!X99</f>
        <v>0</v>
      </c>
      <c r="U80" s="18">
        <f>+'II-DEM RESULTADOS'!Y99</f>
        <v>0</v>
      </c>
      <c r="V80" s="18">
        <f>+'II-DEM RESULTADOS'!Z99</f>
        <v>0</v>
      </c>
      <c r="W80" s="18">
        <f>+'II-DEM RESULTADOS'!AA99</f>
        <v>0</v>
      </c>
      <c r="X80" s="18">
        <f>+'II-DEM RESULTADOS'!AB99</f>
        <v>0</v>
      </c>
      <c r="Y80" s="17"/>
      <c r="Z80" s="17"/>
      <c r="AA80" s="17"/>
      <c r="AB80" s="17"/>
      <c r="AC80" s="17"/>
      <c r="AD80" s="17"/>
      <c r="AE80" s="17"/>
      <c r="AF80" s="17"/>
      <c r="AG80" s="17"/>
    </row>
    <row r="81" spans="1:33" ht="11.25">
      <c r="A81" s="17">
        <f>+'dados I'!$A$2</f>
        <v>20004348367</v>
      </c>
      <c r="B81" s="17">
        <f>+'dados I'!$B$2</f>
        <v>502491400</v>
      </c>
      <c r="C81" s="19">
        <f>+'II-DEM RESULTADOS'!C100</f>
        <v>6352</v>
      </c>
      <c r="D81" s="19" t="str">
        <f>+'II-DEM RESULTADOS'!F100</f>
        <v>PESSOAL</v>
      </c>
      <c r="E81" s="18">
        <f>+'II-DEM RESULTADOS'!I100</f>
        <v>161164</v>
      </c>
      <c r="F81" s="18">
        <f>+'II-DEM RESULTADOS'!J100</f>
        <v>39960</v>
      </c>
      <c r="G81" s="18">
        <f>+'II-DEM RESULTADOS'!K100</f>
        <v>39960</v>
      </c>
      <c r="H81" s="18">
        <f>+'II-DEM RESULTADOS'!L100</f>
        <v>49950</v>
      </c>
      <c r="I81" s="18">
        <f>+'II-DEM RESULTADOS'!M100</f>
        <v>19750</v>
      </c>
      <c r="J81" s="18">
        <f>+'II-DEM RESULTADOS'!N100</f>
        <v>11544</v>
      </c>
      <c r="K81" s="18">
        <f>+'II-DEM RESULTADOS'!O100</f>
        <v>0</v>
      </c>
      <c r="L81" s="18">
        <f>+'II-DEM RESULTADOS'!P100</f>
        <v>0</v>
      </c>
      <c r="M81" s="18">
        <f>+'II-DEM RESULTADOS'!Q100</f>
        <v>0</v>
      </c>
      <c r="N81" s="18">
        <f>+'II-DEM RESULTADOS'!R100</f>
        <v>0</v>
      </c>
      <c r="O81" s="18">
        <f>+'II-DEM RESULTADOS'!S100</f>
        <v>0</v>
      </c>
      <c r="P81" s="18">
        <f>+'II-DEM RESULTADOS'!T100</f>
        <v>0</v>
      </c>
      <c r="Q81" s="18">
        <f>+'II-DEM RESULTADOS'!U100</f>
        <v>0</v>
      </c>
      <c r="R81" s="18">
        <f>+'II-DEM RESULTADOS'!V100</f>
        <v>0</v>
      </c>
      <c r="S81" s="18">
        <f>+'II-DEM RESULTADOS'!W100</f>
        <v>0</v>
      </c>
      <c r="T81" s="18">
        <f>+'II-DEM RESULTADOS'!X100</f>
        <v>0</v>
      </c>
      <c r="U81" s="18">
        <f>+'II-DEM RESULTADOS'!Y100</f>
        <v>0</v>
      </c>
      <c r="V81" s="18">
        <f>+'II-DEM RESULTADOS'!Z100</f>
        <v>0</v>
      </c>
      <c r="W81" s="18">
        <f>+'II-DEM RESULTADOS'!AA100</f>
        <v>0</v>
      </c>
      <c r="X81" s="18">
        <f>+'II-DEM RESULTADOS'!AB100</f>
        <v>0</v>
      </c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3" ht="11.25">
      <c r="A82" s="17">
        <f>+'dados I'!$A$2</f>
        <v>20004348367</v>
      </c>
      <c r="B82" s="17">
        <f>+'dados I'!$B$2</f>
        <v>502491400</v>
      </c>
      <c r="C82" s="19">
        <f>+'II-DEM RESULTADOS'!C101</f>
        <v>636</v>
      </c>
      <c r="D82" s="19" t="str">
        <f>+'II-DEM RESULTADOS'!F101</f>
        <v>SEGUROS ACIDENTES TRABALHO E DOENÇAS PROFISSIONAIS</v>
      </c>
      <c r="E82" s="18">
        <f>+'II-DEM RESULTADOS'!I101</f>
        <v>10600</v>
      </c>
      <c r="F82" s="18">
        <f>+'II-DEM RESULTADOS'!J101</f>
        <v>2650</v>
      </c>
      <c r="G82" s="18">
        <f>+'II-DEM RESULTADOS'!K101</f>
        <v>2650</v>
      </c>
      <c r="H82" s="18">
        <f>+'II-DEM RESULTADOS'!L101</f>
        <v>2400</v>
      </c>
      <c r="I82" s="18">
        <f>+'II-DEM RESULTADOS'!M101</f>
        <v>1100</v>
      </c>
      <c r="J82" s="18">
        <f>+'II-DEM RESULTADOS'!N101</f>
        <v>1800</v>
      </c>
      <c r="K82" s="18">
        <f>+'II-DEM RESULTADOS'!O101</f>
        <v>0</v>
      </c>
      <c r="L82" s="18">
        <f>+'II-DEM RESULTADOS'!P101</f>
        <v>0</v>
      </c>
      <c r="M82" s="18">
        <f>+'II-DEM RESULTADOS'!Q101</f>
        <v>0</v>
      </c>
      <c r="N82" s="18">
        <f>+'II-DEM RESULTADOS'!R101</f>
        <v>0</v>
      </c>
      <c r="O82" s="18">
        <f>+'II-DEM RESULTADOS'!S101</f>
        <v>0</v>
      </c>
      <c r="P82" s="18">
        <f>+'II-DEM RESULTADOS'!T101</f>
        <v>0</v>
      </c>
      <c r="Q82" s="18">
        <f>+'II-DEM RESULTADOS'!U101</f>
        <v>0</v>
      </c>
      <c r="R82" s="18">
        <f>+'II-DEM RESULTADOS'!V101</f>
        <v>0</v>
      </c>
      <c r="S82" s="18">
        <f>+'II-DEM RESULTADOS'!W101</f>
        <v>0</v>
      </c>
      <c r="T82" s="18">
        <f>+'II-DEM RESULTADOS'!X101</f>
        <v>0</v>
      </c>
      <c r="U82" s="18">
        <f>+'II-DEM RESULTADOS'!Y101</f>
        <v>0</v>
      </c>
      <c r="V82" s="18">
        <f>+'II-DEM RESULTADOS'!Z101</f>
        <v>0</v>
      </c>
      <c r="W82" s="18">
        <f>+'II-DEM RESULTADOS'!AA101</f>
        <v>0</v>
      </c>
      <c r="X82" s="18">
        <f>+'II-DEM RESULTADOS'!AB101</f>
        <v>0</v>
      </c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ht="11.25">
      <c r="A83" s="17">
        <f>+'dados I'!$A$2</f>
        <v>20004348367</v>
      </c>
      <c r="B83" s="17">
        <f>+'dados I'!$B$2</f>
        <v>502491400</v>
      </c>
      <c r="C83" s="19">
        <f>+'II-DEM RESULTADOS'!C102</f>
        <v>6361</v>
      </c>
      <c r="D83" s="19" t="str">
        <f>+'II-DEM RESULTADOS'!F102</f>
        <v>ÓRGÃOS SOCIAIS</v>
      </c>
      <c r="E83" s="18">
        <f>+'II-DEM RESULTADOS'!I102</f>
        <v>0</v>
      </c>
      <c r="F83" s="18">
        <f>+'II-DEM RESULTADOS'!J102</f>
        <v>0</v>
      </c>
      <c r="G83" s="18">
        <f>+'II-DEM RESULTADOS'!K102</f>
        <v>0</v>
      </c>
      <c r="H83" s="18">
        <f>+'II-DEM RESULTADOS'!L102</f>
        <v>0</v>
      </c>
      <c r="I83" s="18">
        <f>+'II-DEM RESULTADOS'!M102</f>
        <v>0</v>
      </c>
      <c r="J83" s="18">
        <f>+'II-DEM RESULTADOS'!N102</f>
        <v>0</v>
      </c>
      <c r="K83" s="18">
        <f>+'II-DEM RESULTADOS'!O102</f>
        <v>0</v>
      </c>
      <c r="L83" s="18">
        <f>+'II-DEM RESULTADOS'!P102</f>
        <v>0</v>
      </c>
      <c r="M83" s="18">
        <f>+'II-DEM RESULTADOS'!Q102</f>
        <v>0</v>
      </c>
      <c r="N83" s="18">
        <f>+'II-DEM RESULTADOS'!R102</f>
        <v>0</v>
      </c>
      <c r="O83" s="18">
        <f>+'II-DEM RESULTADOS'!S102</f>
        <v>0</v>
      </c>
      <c r="P83" s="18">
        <f>+'II-DEM RESULTADOS'!T102</f>
        <v>0</v>
      </c>
      <c r="Q83" s="18">
        <f>+'II-DEM RESULTADOS'!U102</f>
        <v>0</v>
      </c>
      <c r="R83" s="18">
        <f>+'II-DEM RESULTADOS'!V102</f>
        <v>0</v>
      </c>
      <c r="S83" s="18">
        <f>+'II-DEM RESULTADOS'!W102</f>
        <v>0</v>
      </c>
      <c r="T83" s="18">
        <f>+'II-DEM RESULTADOS'!X102</f>
        <v>0</v>
      </c>
      <c r="U83" s="18">
        <f>+'II-DEM RESULTADOS'!Y102</f>
        <v>0</v>
      </c>
      <c r="V83" s="18">
        <f>+'II-DEM RESULTADOS'!Z102</f>
        <v>0</v>
      </c>
      <c r="W83" s="18">
        <f>+'II-DEM RESULTADOS'!AA102</f>
        <v>0</v>
      </c>
      <c r="X83" s="18">
        <f>+'II-DEM RESULTADOS'!AB102</f>
        <v>0</v>
      </c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 ht="11.25">
      <c r="A84" s="17">
        <f>+'dados I'!$A$2</f>
        <v>20004348367</v>
      </c>
      <c r="B84" s="17">
        <f>+'dados I'!$B$2</f>
        <v>502491400</v>
      </c>
      <c r="C84" s="19">
        <f>+'II-DEM RESULTADOS'!C103</f>
        <v>6362</v>
      </c>
      <c r="D84" s="19" t="str">
        <f>+'II-DEM RESULTADOS'!F103</f>
        <v>PESSOAL</v>
      </c>
      <c r="E84" s="18">
        <f>+'II-DEM RESULTADOS'!I103</f>
        <v>10600</v>
      </c>
      <c r="F84" s="18">
        <f>+'II-DEM RESULTADOS'!J103</f>
        <v>2650</v>
      </c>
      <c r="G84" s="18">
        <f>+'II-DEM RESULTADOS'!K103</f>
        <v>2650</v>
      </c>
      <c r="H84" s="18">
        <f>+'II-DEM RESULTADOS'!L103</f>
        <v>2400</v>
      </c>
      <c r="I84" s="18">
        <f>+'II-DEM RESULTADOS'!M103</f>
        <v>1100</v>
      </c>
      <c r="J84" s="18">
        <f>+'II-DEM RESULTADOS'!N103</f>
        <v>1800</v>
      </c>
      <c r="K84" s="18">
        <f>+'II-DEM RESULTADOS'!O103</f>
        <v>0</v>
      </c>
      <c r="L84" s="18">
        <f>+'II-DEM RESULTADOS'!P103</f>
        <v>0</v>
      </c>
      <c r="M84" s="18">
        <f>+'II-DEM RESULTADOS'!Q103</f>
        <v>0</v>
      </c>
      <c r="N84" s="18">
        <f>+'II-DEM RESULTADOS'!R103</f>
        <v>0</v>
      </c>
      <c r="O84" s="18">
        <f>+'II-DEM RESULTADOS'!S103</f>
        <v>0</v>
      </c>
      <c r="P84" s="18">
        <f>+'II-DEM RESULTADOS'!T103</f>
        <v>0</v>
      </c>
      <c r="Q84" s="18">
        <f>+'II-DEM RESULTADOS'!U103</f>
        <v>0</v>
      </c>
      <c r="R84" s="18">
        <f>+'II-DEM RESULTADOS'!V103</f>
        <v>0</v>
      </c>
      <c r="S84" s="18">
        <f>+'II-DEM RESULTADOS'!W103</f>
        <v>0</v>
      </c>
      <c r="T84" s="18">
        <f>+'II-DEM RESULTADOS'!X103</f>
        <v>0</v>
      </c>
      <c r="U84" s="18">
        <f>+'II-DEM RESULTADOS'!Y103</f>
        <v>0</v>
      </c>
      <c r="V84" s="18">
        <f>+'II-DEM RESULTADOS'!Z103</f>
        <v>0</v>
      </c>
      <c r="W84" s="18">
        <f>+'II-DEM RESULTADOS'!AA103</f>
        <v>0</v>
      </c>
      <c r="X84" s="18">
        <f>+'II-DEM RESULTADOS'!AB103</f>
        <v>0</v>
      </c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ht="11.25">
      <c r="A85" s="17">
        <f>+'dados I'!$A$2</f>
        <v>20004348367</v>
      </c>
      <c r="B85" s="17">
        <f>+'dados I'!$B$2</f>
        <v>502491400</v>
      </c>
      <c r="C85" s="19">
        <f>+'II-DEM RESULTADOS'!C104</f>
        <v>637</v>
      </c>
      <c r="D85" s="19" t="str">
        <f>+'II-DEM RESULTADOS'!F104</f>
        <v>GASTOS DE AÇÃO SOCIAL</v>
      </c>
      <c r="E85" s="18">
        <f>+'II-DEM RESULTADOS'!I104</f>
        <v>8450</v>
      </c>
      <c r="F85" s="18">
        <f>+'II-DEM RESULTADOS'!J104</f>
        <v>2450</v>
      </c>
      <c r="G85" s="18">
        <f>+'II-DEM RESULTADOS'!K104</f>
        <v>2450</v>
      </c>
      <c r="H85" s="18">
        <f>+'II-DEM RESULTADOS'!L104</f>
        <v>1900</v>
      </c>
      <c r="I85" s="18">
        <f>+'II-DEM RESULTADOS'!M104</f>
        <v>1650</v>
      </c>
      <c r="J85" s="18">
        <f>+'II-DEM RESULTADOS'!N104</f>
        <v>0</v>
      </c>
      <c r="K85" s="18">
        <f>+'II-DEM RESULTADOS'!O104</f>
        <v>0</v>
      </c>
      <c r="L85" s="18">
        <f>+'II-DEM RESULTADOS'!P104</f>
        <v>0</v>
      </c>
      <c r="M85" s="18">
        <f>+'II-DEM RESULTADOS'!Q104</f>
        <v>0</v>
      </c>
      <c r="N85" s="18">
        <f>+'II-DEM RESULTADOS'!R104</f>
        <v>0</v>
      </c>
      <c r="O85" s="18">
        <f>+'II-DEM RESULTADOS'!S104</f>
        <v>0</v>
      </c>
      <c r="P85" s="18">
        <f>+'II-DEM RESULTADOS'!T104</f>
        <v>0</v>
      </c>
      <c r="Q85" s="18">
        <f>+'II-DEM RESULTADOS'!U104</f>
        <v>0</v>
      </c>
      <c r="R85" s="18">
        <f>+'II-DEM RESULTADOS'!V104</f>
        <v>0</v>
      </c>
      <c r="S85" s="18">
        <f>+'II-DEM RESULTADOS'!W104</f>
        <v>0</v>
      </c>
      <c r="T85" s="18">
        <f>+'II-DEM RESULTADOS'!X104</f>
        <v>0</v>
      </c>
      <c r="U85" s="18">
        <f>+'II-DEM RESULTADOS'!Y104</f>
        <v>0</v>
      </c>
      <c r="V85" s="18">
        <f>+'II-DEM RESULTADOS'!Z104</f>
        <v>0</v>
      </c>
      <c r="W85" s="18">
        <f>+'II-DEM RESULTADOS'!AA104</f>
        <v>0</v>
      </c>
      <c r="X85" s="18">
        <f>+'II-DEM RESULTADOS'!AB104</f>
        <v>0</v>
      </c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ht="11.25">
      <c r="A86" s="17">
        <f>+'dados I'!$A$2</f>
        <v>20004348367</v>
      </c>
      <c r="B86" s="17">
        <f>+'dados I'!$B$2</f>
        <v>502491400</v>
      </c>
      <c r="C86" s="19">
        <f>+'II-DEM RESULTADOS'!C105</f>
        <v>6371</v>
      </c>
      <c r="D86" s="19" t="str">
        <f>+'II-DEM RESULTADOS'!F105</f>
        <v>ÓRGÃOS SOCIAIS</v>
      </c>
      <c r="E86" s="18">
        <f>+'II-DEM RESULTADOS'!I105</f>
        <v>0</v>
      </c>
      <c r="F86" s="18">
        <f>+'II-DEM RESULTADOS'!J105</f>
        <v>0</v>
      </c>
      <c r="G86" s="18">
        <f>+'II-DEM RESULTADOS'!K105</f>
        <v>0</v>
      </c>
      <c r="H86" s="18">
        <f>+'II-DEM RESULTADOS'!L105</f>
        <v>0</v>
      </c>
      <c r="I86" s="18">
        <f>+'II-DEM RESULTADOS'!M105</f>
        <v>0</v>
      </c>
      <c r="J86" s="18">
        <f>+'II-DEM RESULTADOS'!N105</f>
        <v>0</v>
      </c>
      <c r="K86" s="18">
        <f>+'II-DEM RESULTADOS'!O105</f>
        <v>0</v>
      </c>
      <c r="L86" s="18">
        <f>+'II-DEM RESULTADOS'!P105</f>
        <v>0</v>
      </c>
      <c r="M86" s="18">
        <f>+'II-DEM RESULTADOS'!Q105</f>
        <v>0</v>
      </c>
      <c r="N86" s="18">
        <f>+'II-DEM RESULTADOS'!R105</f>
        <v>0</v>
      </c>
      <c r="O86" s="18">
        <f>+'II-DEM RESULTADOS'!S105</f>
        <v>0</v>
      </c>
      <c r="P86" s="18">
        <f>+'II-DEM RESULTADOS'!T105</f>
        <v>0</v>
      </c>
      <c r="Q86" s="18">
        <f>+'II-DEM RESULTADOS'!U105</f>
        <v>0</v>
      </c>
      <c r="R86" s="18">
        <f>+'II-DEM RESULTADOS'!V105</f>
        <v>0</v>
      </c>
      <c r="S86" s="18">
        <f>+'II-DEM RESULTADOS'!W105</f>
        <v>0</v>
      </c>
      <c r="T86" s="18">
        <f>+'II-DEM RESULTADOS'!X105</f>
        <v>0</v>
      </c>
      <c r="U86" s="18">
        <f>+'II-DEM RESULTADOS'!Y105</f>
        <v>0</v>
      </c>
      <c r="V86" s="18">
        <f>+'II-DEM RESULTADOS'!Z105</f>
        <v>0</v>
      </c>
      <c r="W86" s="18">
        <f>+'II-DEM RESULTADOS'!AA105</f>
        <v>0</v>
      </c>
      <c r="X86" s="18">
        <f>+'II-DEM RESULTADOS'!AB105</f>
        <v>0</v>
      </c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11.25">
      <c r="A87" s="17">
        <f>+'dados I'!$A$2</f>
        <v>20004348367</v>
      </c>
      <c r="B87" s="17">
        <f>+'dados I'!$B$2</f>
        <v>502491400</v>
      </c>
      <c r="C87" s="19">
        <f>+'II-DEM RESULTADOS'!C106</f>
        <v>6372</v>
      </c>
      <c r="D87" s="19" t="str">
        <f>+'II-DEM RESULTADOS'!F106</f>
        <v>PESSOAL</v>
      </c>
      <c r="E87" s="18">
        <f>+'II-DEM RESULTADOS'!I106</f>
        <v>8450</v>
      </c>
      <c r="F87" s="18">
        <f>+'II-DEM RESULTADOS'!J106</f>
        <v>2450</v>
      </c>
      <c r="G87" s="18">
        <f>+'II-DEM RESULTADOS'!K106</f>
        <v>2450</v>
      </c>
      <c r="H87" s="18">
        <f>+'II-DEM RESULTADOS'!L106</f>
        <v>1900</v>
      </c>
      <c r="I87" s="18">
        <f>+'II-DEM RESULTADOS'!M106</f>
        <v>1650</v>
      </c>
      <c r="J87" s="18">
        <f>+'II-DEM RESULTADOS'!N106</f>
        <v>0</v>
      </c>
      <c r="K87" s="18">
        <f>+'II-DEM RESULTADOS'!O106</f>
        <v>0</v>
      </c>
      <c r="L87" s="18">
        <f>+'II-DEM RESULTADOS'!P106</f>
        <v>0</v>
      </c>
      <c r="M87" s="18">
        <f>+'II-DEM RESULTADOS'!Q106</f>
        <v>0</v>
      </c>
      <c r="N87" s="18">
        <f>+'II-DEM RESULTADOS'!R106</f>
        <v>0</v>
      </c>
      <c r="O87" s="18">
        <f>+'II-DEM RESULTADOS'!S106</f>
        <v>0</v>
      </c>
      <c r="P87" s="18">
        <f>+'II-DEM RESULTADOS'!T106</f>
        <v>0</v>
      </c>
      <c r="Q87" s="18">
        <f>+'II-DEM RESULTADOS'!U106</f>
        <v>0</v>
      </c>
      <c r="R87" s="18">
        <f>+'II-DEM RESULTADOS'!V106</f>
        <v>0</v>
      </c>
      <c r="S87" s="18">
        <f>+'II-DEM RESULTADOS'!W106</f>
        <v>0</v>
      </c>
      <c r="T87" s="18">
        <f>+'II-DEM RESULTADOS'!X106</f>
        <v>0</v>
      </c>
      <c r="U87" s="18">
        <f>+'II-DEM RESULTADOS'!Y106</f>
        <v>0</v>
      </c>
      <c r="V87" s="18">
        <f>+'II-DEM RESULTADOS'!Z106</f>
        <v>0</v>
      </c>
      <c r="W87" s="18">
        <f>+'II-DEM RESULTADOS'!AA106</f>
        <v>0</v>
      </c>
      <c r="X87" s="18">
        <f>+'II-DEM RESULTADOS'!AB106</f>
        <v>0</v>
      </c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ht="11.25">
      <c r="A88" s="17">
        <f>+'dados I'!$A$2</f>
        <v>20004348367</v>
      </c>
      <c r="B88" s="17">
        <f>+'dados I'!$B$2</f>
        <v>502491400</v>
      </c>
      <c r="C88" s="19">
        <f>+'II-DEM RESULTADOS'!C107</f>
        <v>638</v>
      </c>
      <c r="D88" s="19" t="str">
        <f>+'II-DEM RESULTADOS'!F107</f>
        <v>OUTROS GASTOS COM O PESSOAL</v>
      </c>
      <c r="E88" s="18">
        <f>+'II-DEM RESULTADOS'!I107</f>
        <v>2870</v>
      </c>
      <c r="F88" s="18">
        <f>+'II-DEM RESULTADOS'!J107</f>
        <v>760</v>
      </c>
      <c r="G88" s="18">
        <f>+'II-DEM RESULTADOS'!K107</f>
        <v>760</v>
      </c>
      <c r="H88" s="18">
        <f>+'II-DEM RESULTADOS'!L107</f>
        <v>705</v>
      </c>
      <c r="I88" s="18">
        <f>+'II-DEM RESULTADOS'!M107</f>
        <v>645</v>
      </c>
      <c r="J88" s="18">
        <f>+'II-DEM RESULTADOS'!N107</f>
        <v>0</v>
      </c>
      <c r="K88" s="18">
        <f>+'II-DEM RESULTADOS'!O107</f>
        <v>0</v>
      </c>
      <c r="L88" s="18">
        <f>+'II-DEM RESULTADOS'!P107</f>
        <v>0</v>
      </c>
      <c r="M88" s="18">
        <f>+'II-DEM RESULTADOS'!Q107</f>
        <v>0</v>
      </c>
      <c r="N88" s="18">
        <f>+'II-DEM RESULTADOS'!R107</f>
        <v>0</v>
      </c>
      <c r="O88" s="18">
        <f>+'II-DEM RESULTADOS'!S107</f>
        <v>0</v>
      </c>
      <c r="P88" s="18">
        <f>+'II-DEM RESULTADOS'!T107</f>
        <v>0</v>
      </c>
      <c r="Q88" s="18">
        <f>+'II-DEM RESULTADOS'!U107</f>
        <v>0</v>
      </c>
      <c r="R88" s="18">
        <f>+'II-DEM RESULTADOS'!V107</f>
        <v>0</v>
      </c>
      <c r="S88" s="18">
        <f>+'II-DEM RESULTADOS'!W107</f>
        <v>0</v>
      </c>
      <c r="T88" s="18">
        <f>+'II-DEM RESULTADOS'!X107</f>
        <v>0</v>
      </c>
      <c r="U88" s="18">
        <f>+'II-DEM RESULTADOS'!Y107</f>
        <v>0</v>
      </c>
      <c r="V88" s="18">
        <f>+'II-DEM RESULTADOS'!Z107</f>
        <v>0</v>
      </c>
      <c r="W88" s="18">
        <f>+'II-DEM RESULTADOS'!AA107</f>
        <v>0</v>
      </c>
      <c r="X88" s="18">
        <f>+'II-DEM RESULTADOS'!AB107</f>
        <v>0</v>
      </c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ht="11.25">
      <c r="A89" s="17">
        <f>+'dados I'!$A$2</f>
        <v>20004348367</v>
      </c>
      <c r="B89" s="17">
        <f>+'dados I'!$B$2</f>
        <v>502491400</v>
      </c>
      <c r="C89" s="19">
        <f>+'II-DEM RESULTADOS'!C108</f>
        <v>6381</v>
      </c>
      <c r="D89" s="19" t="str">
        <f>+'II-DEM RESULTADOS'!F108</f>
        <v>ÓRGÃOS SOCIAIS</v>
      </c>
      <c r="E89" s="18">
        <f>+'II-DEM RESULTADOS'!I108</f>
        <v>0</v>
      </c>
      <c r="F89" s="18">
        <f>+'II-DEM RESULTADOS'!J108</f>
        <v>0</v>
      </c>
      <c r="G89" s="18">
        <f>+'II-DEM RESULTADOS'!K108</f>
        <v>0</v>
      </c>
      <c r="H89" s="18">
        <f>+'II-DEM RESULTADOS'!L108</f>
        <v>0</v>
      </c>
      <c r="I89" s="18">
        <f>+'II-DEM RESULTADOS'!M108</f>
        <v>0</v>
      </c>
      <c r="J89" s="18">
        <f>+'II-DEM RESULTADOS'!N108</f>
        <v>0</v>
      </c>
      <c r="K89" s="18">
        <f>+'II-DEM RESULTADOS'!O108</f>
        <v>0</v>
      </c>
      <c r="L89" s="18">
        <f>+'II-DEM RESULTADOS'!P108</f>
        <v>0</v>
      </c>
      <c r="M89" s="18">
        <f>+'II-DEM RESULTADOS'!Q108</f>
        <v>0</v>
      </c>
      <c r="N89" s="18">
        <f>+'II-DEM RESULTADOS'!R108</f>
        <v>0</v>
      </c>
      <c r="O89" s="18">
        <f>+'II-DEM RESULTADOS'!S108</f>
        <v>0</v>
      </c>
      <c r="P89" s="18">
        <f>+'II-DEM RESULTADOS'!T108</f>
        <v>0</v>
      </c>
      <c r="Q89" s="18">
        <f>+'II-DEM RESULTADOS'!U108</f>
        <v>0</v>
      </c>
      <c r="R89" s="18">
        <f>+'II-DEM RESULTADOS'!V108</f>
        <v>0</v>
      </c>
      <c r="S89" s="18">
        <f>+'II-DEM RESULTADOS'!W108</f>
        <v>0</v>
      </c>
      <c r="T89" s="18">
        <f>+'II-DEM RESULTADOS'!X108</f>
        <v>0</v>
      </c>
      <c r="U89" s="18">
        <f>+'II-DEM RESULTADOS'!Y108</f>
        <v>0</v>
      </c>
      <c r="V89" s="18">
        <f>+'II-DEM RESULTADOS'!Z108</f>
        <v>0</v>
      </c>
      <c r="W89" s="18">
        <f>+'II-DEM RESULTADOS'!AA108</f>
        <v>0</v>
      </c>
      <c r="X89" s="18">
        <f>+'II-DEM RESULTADOS'!AB108</f>
        <v>0</v>
      </c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 ht="11.25">
      <c r="A90" s="17">
        <f>+'dados I'!$A$2</f>
        <v>20004348367</v>
      </c>
      <c r="B90" s="17">
        <f>+'dados I'!$B$2</f>
        <v>502491400</v>
      </c>
      <c r="C90" s="19">
        <f>+'II-DEM RESULTADOS'!C109</f>
        <v>6382</v>
      </c>
      <c r="D90" s="19" t="str">
        <f>+'II-DEM RESULTADOS'!F109</f>
        <v>PESSOAL</v>
      </c>
      <c r="E90" s="18">
        <f>+'II-DEM RESULTADOS'!I109</f>
        <v>2870</v>
      </c>
      <c r="F90" s="18">
        <f>+'II-DEM RESULTADOS'!J109</f>
        <v>760</v>
      </c>
      <c r="G90" s="18">
        <f>+'II-DEM RESULTADOS'!K109</f>
        <v>760</v>
      </c>
      <c r="H90" s="18">
        <f>+'II-DEM RESULTADOS'!L109</f>
        <v>705</v>
      </c>
      <c r="I90" s="18">
        <f>+'II-DEM RESULTADOS'!M109</f>
        <v>645</v>
      </c>
      <c r="J90" s="18">
        <f>+'II-DEM RESULTADOS'!N109</f>
        <v>0</v>
      </c>
      <c r="K90" s="18">
        <f>+'II-DEM RESULTADOS'!O109</f>
        <v>0</v>
      </c>
      <c r="L90" s="18">
        <f>+'II-DEM RESULTADOS'!P109</f>
        <v>0</v>
      </c>
      <c r="M90" s="18">
        <f>+'II-DEM RESULTADOS'!Q109</f>
        <v>0</v>
      </c>
      <c r="N90" s="18">
        <f>+'II-DEM RESULTADOS'!R109</f>
        <v>0</v>
      </c>
      <c r="O90" s="18">
        <f>+'II-DEM RESULTADOS'!S109</f>
        <v>0</v>
      </c>
      <c r="P90" s="18">
        <f>+'II-DEM RESULTADOS'!T109</f>
        <v>0</v>
      </c>
      <c r="Q90" s="18">
        <f>+'II-DEM RESULTADOS'!U109</f>
        <v>0</v>
      </c>
      <c r="R90" s="18">
        <f>+'II-DEM RESULTADOS'!V109</f>
        <v>0</v>
      </c>
      <c r="S90" s="18">
        <f>+'II-DEM RESULTADOS'!W109</f>
        <v>0</v>
      </c>
      <c r="T90" s="18">
        <f>+'II-DEM RESULTADOS'!X109</f>
        <v>0</v>
      </c>
      <c r="U90" s="18">
        <f>+'II-DEM RESULTADOS'!Y109</f>
        <v>0</v>
      </c>
      <c r="V90" s="18">
        <f>+'II-DEM RESULTADOS'!Z109</f>
        <v>0</v>
      </c>
      <c r="W90" s="18">
        <f>+'II-DEM RESULTADOS'!AA109</f>
        <v>0</v>
      </c>
      <c r="X90" s="18">
        <f>+'II-DEM RESULTADOS'!AB109</f>
        <v>0</v>
      </c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ht="11.25">
      <c r="A91" s="17">
        <f>+'dados I'!$A$2</f>
        <v>20004348367</v>
      </c>
      <c r="B91" s="17">
        <f>+'dados I'!$B$2</f>
        <v>502491400</v>
      </c>
      <c r="C91" s="19">
        <f>+'II-DEM RESULTADOS'!C110</f>
        <v>64</v>
      </c>
      <c r="D91" s="19" t="str">
        <f>+'II-DEM RESULTADOS'!F110</f>
        <v>GASTOS DE DEPRECIAÇÃO E AMORTIZAÇÃO</v>
      </c>
      <c r="E91" s="18">
        <f>+'II-DEM RESULTADOS'!I110</f>
        <v>42136</v>
      </c>
      <c r="F91" s="18">
        <f>+'II-DEM RESULTADOS'!J110</f>
        <v>12630</v>
      </c>
      <c r="G91" s="18">
        <f>+'II-DEM RESULTADOS'!K110</f>
        <v>12630</v>
      </c>
      <c r="H91" s="18">
        <f>+'II-DEM RESULTADOS'!L110</f>
        <v>8700</v>
      </c>
      <c r="I91" s="18">
        <f>+'II-DEM RESULTADOS'!M110</f>
        <v>4600</v>
      </c>
      <c r="J91" s="18">
        <f>+'II-DEM RESULTADOS'!N110</f>
        <v>3576</v>
      </c>
      <c r="K91" s="18">
        <f>+'II-DEM RESULTADOS'!O110</f>
        <v>0</v>
      </c>
      <c r="L91" s="18">
        <f>+'II-DEM RESULTADOS'!P110</f>
        <v>0</v>
      </c>
      <c r="M91" s="18">
        <f>+'II-DEM RESULTADOS'!Q110</f>
        <v>0</v>
      </c>
      <c r="N91" s="18">
        <f>+'II-DEM RESULTADOS'!R110</f>
        <v>0</v>
      </c>
      <c r="O91" s="18">
        <f>+'II-DEM RESULTADOS'!S110</f>
        <v>0</v>
      </c>
      <c r="P91" s="18">
        <f>+'II-DEM RESULTADOS'!T110</f>
        <v>0</v>
      </c>
      <c r="Q91" s="18">
        <f>+'II-DEM RESULTADOS'!U110</f>
        <v>0</v>
      </c>
      <c r="R91" s="18">
        <f>+'II-DEM RESULTADOS'!V110</f>
        <v>0</v>
      </c>
      <c r="S91" s="18">
        <f>+'II-DEM RESULTADOS'!W110</f>
        <v>0</v>
      </c>
      <c r="T91" s="18">
        <f>+'II-DEM RESULTADOS'!X110</f>
        <v>0</v>
      </c>
      <c r="U91" s="18">
        <f>+'II-DEM RESULTADOS'!Y110</f>
        <v>0</v>
      </c>
      <c r="V91" s="18">
        <f>+'II-DEM RESULTADOS'!Z110</f>
        <v>0</v>
      </c>
      <c r="W91" s="18">
        <f>+'II-DEM RESULTADOS'!AA110</f>
        <v>0</v>
      </c>
      <c r="X91" s="18">
        <f>+'II-DEM RESULTADOS'!AB110</f>
        <v>0</v>
      </c>
      <c r="Y91" s="17"/>
      <c r="Z91" s="17"/>
      <c r="AA91" s="17"/>
      <c r="AB91" s="17"/>
      <c r="AC91" s="17"/>
      <c r="AD91" s="17"/>
      <c r="AE91" s="17"/>
      <c r="AF91" s="17"/>
      <c r="AG91" s="17"/>
    </row>
    <row r="92" spans="1:33" ht="11.25">
      <c r="A92" s="17">
        <f>+'dados I'!$A$2</f>
        <v>20004348367</v>
      </c>
      <c r="B92" s="17">
        <f>+'dados I'!$B$2</f>
        <v>502491400</v>
      </c>
      <c r="C92" s="19">
        <f>+'II-DEM RESULTADOS'!C111</f>
        <v>641</v>
      </c>
      <c r="D92" s="19" t="str">
        <f>+'II-DEM RESULTADOS'!F111</f>
        <v>PROPRIEDADES DE INVESTIMENTO</v>
      </c>
      <c r="E92" s="18">
        <f>+'II-DEM RESULTADOS'!I111</f>
        <v>0</v>
      </c>
      <c r="F92" s="18">
        <f>+'II-DEM RESULTADOS'!J111</f>
        <v>0</v>
      </c>
      <c r="G92" s="18">
        <f>+'II-DEM RESULTADOS'!K111</f>
        <v>0</v>
      </c>
      <c r="H92" s="18">
        <f>+'II-DEM RESULTADOS'!L111</f>
        <v>0</v>
      </c>
      <c r="I92" s="18">
        <f>+'II-DEM RESULTADOS'!M111</f>
        <v>0</v>
      </c>
      <c r="J92" s="18">
        <f>+'II-DEM RESULTADOS'!N111</f>
        <v>0</v>
      </c>
      <c r="K92" s="18">
        <f>+'II-DEM RESULTADOS'!O111</f>
        <v>0</v>
      </c>
      <c r="L92" s="18">
        <f>+'II-DEM RESULTADOS'!P111</f>
        <v>0</v>
      </c>
      <c r="M92" s="18">
        <f>+'II-DEM RESULTADOS'!Q111</f>
        <v>0</v>
      </c>
      <c r="N92" s="18">
        <f>+'II-DEM RESULTADOS'!R111</f>
        <v>0</v>
      </c>
      <c r="O92" s="18">
        <f>+'II-DEM RESULTADOS'!S111</f>
        <v>0</v>
      </c>
      <c r="P92" s="18">
        <f>+'II-DEM RESULTADOS'!T111</f>
        <v>0</v>
      </c>
      <c r="Q92" s="18">
        <f>+'II-DEM RESULTADOS'!U111</f>
        <v>0</v>
      </c>
      <c r="R92" s="18">
        <f>+'II-DEM RESULTADOS'!V111</f>
        <v>0</v>
      </c>
      <c r="S92" s="18">
        <f>+'II-DEM RESULTADOS'!W111</f>
        <v>0</v>
      </c>
      <c r="T92" s="18">
        <f>+'II-DEM RESULTADOS'!X111</f>
        <v>0</v>
      </c>
      <c r="U92" s="18">
        <f>+'II-DEM RESULTADOS'!Y111</f>
        <v>0</v>
      </c>
      <c r="V92" s="18">
        <f>+'II-DEM RESULTADOS'!Z111</f>
        <v>0</v>
      </c>
      <c r="W92" s="18">
        <f>+'II-DEM RESULTADOS'!AA111</f>
        <v>0</v>
      </c>
      <c r="X92" s="18">
        <f>+'II-DEM RESULTADOS'!AB111</f>
        <v>0</v>
      </c>
      <c r="Y92" s="17"/>
      <c r="Z92" s="17"/>
      <c r="AA92" s="17"/>
      <c r="AB92" s="17"/>
      <c r="AC92" s="17"/>
      <c r="AD92" s="17"/>
      <c r="AE92" s="17"/>
      <c r="AF92" s="17"/>
      <c r="AG92" s="17"/>
    </row>
    <row r="93" spans="1:33" ht="11.25">
      <c r="A93" s="17">
        <f>+'dados I'!$A$2</f>
        <v>20004348367</v>
      </c>
      <c r="B93" s="17">
        <f>+'dados I'!$B$2</f>
        <v>502491400</v>
      </c>
      <c r="C93" s="19">
        <f>+'II-DEM RESULTADOS'!C112</f>
        <v>642</v>
      </c>
      <c r="D93" s="19" t="str">
        <f>+'II-DEM RESULTADOS'!F112</f>
        <v>ATIVOS FIXOS TANGÍVEIS</v>
      </c>
      <c r="E93" s="18">
        <f>+'II-DEM RESULTADOS'!I112</f>
        <v>42136</v>
      </c>
      <c r="F93" s="18">
        <f>+'II-DEM RESULTADOS'!J112</f>
        <v>12630</v>
      </c>
      <c r="G93" s="18">
        <f>+'II-DEM RESULTADOS'!K112</f>
        <v>12630</v>
      </c>
      <c r="H93" s="18">
        <f>+'II-DEM RESULTADOS'!L112</f>
        <v>8700</v>
      </c>
      <c r="I93" s="18">
        <f>+'II-DEM RESULTADOS'!M112</f>
        <v>4600</v>
      </c>
      <c r="J93" s="18">
        <f>+'II-DEM RESULTADOS'!N112</f>
        <v>3576</v>
      </c>
      <c r="K93" s="18">
        <f>+'II-DEM RESULTADOS'!O112</f>
        <v>0</v>
      </c>
      <c r="L93" s="18">
        <f>+'II-DEM RESULTADOS'!P112</f>
        <v>0</v>
      </c>
      <c r="M93" s="18">
        <f>+'II-DEM RESULTADOS'!Q112</f>
        <v>0</v>
      </c>
      <c r="N93" s="18">
        <f>+'II-DEM RESULTADOS'!R112</f>
        <v>0</v>
      </c>
      <c r="O93" s="18">
        <f>+'II-DEM RESULTADOS'!S112</f>
        <v>0</v>
      </c>
      <c r="P93" s="18">
        <f>+'II-DEM RESULTADOS'!T112</f>
        <v>0</v>
      </c>
      <c r="Q93" s="18">
        <f>+'II-DEM RESULTADOS'!U112</f>
        <v>0</v>
      </c>
      <c r="R93" s="18">
        <f>+'II-DEM RESULTADOS'!V112</f>
        <v>0</v>
      </c>
      <c r="S93" s="18">
        <f>+'II-DEM RESULTADOS'!W112</f>
        <v>0</v>
      </c>
      <c r="T93" s="18">
        <f>+'II-DEM RESULTADOS'!X112</f>
        <v>0</v>
      </c>
      <c r="U93" s="18">
        <f>+'II-DEM RESULTADOS'!Y112</f>
        <v>0</v>
      </c>
      <c r="V93" s="18">
        <f>+'II-DEM RESULTADOS'!Z112</f>
        <v>0</v>
      </c>
      <c r="W93" s="18">
        <f>+'II-DEM RESULTADOS'!AA112</f>
        <v>0</v>
      </c>
      <c r="X93" s="18">
        <f>+'II-DEM RESULTADOS'!AB112</f>
        <v>0</v>
      </c>
      <c r="Y93" s="17"/>
      <c r="Z93" s="17"/>
      <c r="AA93" s="17"/>
      <c r="AB93" s="17"/>
      <c r="AC93" s="17"/>
      <c r="AD93" s="17"/>
      <c r="AE93" s="17"/>
      <c r="AF93" s="17"/>
      <c r="AG93" s="17"/>
    </row>
    <row r="94" spans="1:33" ht="11.25">
      <c r="A94" s="17">
        <f>+'dados I'!$A$2</f>
        <v>20004348367</v>
      </c>
      <c r="B94" s="17">
        <f>+'dados I'!$B$2</f>
        <v>502491400</v>
      </c>
      <c r="C94" s="19">
        <f>+'II-DEM RESULTADOS'!C113</f>
        <v>643</v>
      </c>
      <c r="D94" s="19" t="str">
        <f>+'II-DEM RESULTADOS'!F113</f>
        <v>ATIVOS INTANGÍVEIS</v>
      </c>
      <c r="E94" s="18">
        <f>+'II-DEM RESULTADOS'!I113</f>
        <v>0</v>
      </c>
      <c r="F94" s="18">
        <f>+'II-DEM RESULTADOS'!J113</f>
        <v>0</v>
      </c>
      <c r="G94" s="18">
        <f>+'II-DEM RESULTADOS'!K113</f>
        <v>0</v>
      </c>
      <c r="H94" s="18">
        <f>+'II-DEM RESULTADOS'!L113</f>
        <v>0</v>
      </c>
      <c r="I94" s="18">
        <f>+'II-DEM RESULTADOS'!M113</f>
        <v>0</v>
      </c>
      <c r="J94" s="18">
        <f>+'II-DEM RESULTADOS'!N113</f>
        <v>0</v>
      </c>
      <c r="K94" s="18">
        <f>+'II-DEM RESULTADOS'!O113</f>
        <v>0</v>
      </c>
      <c r="L94" s="18">
        <f>+'II-DEM RESULTADOS'!P113</f>
        <v>0</v>
      </c>
      <c r="M94" s="18">
        <f>+'II-DEM RESULTADOS'!Q113</f>
        <v>0</v>
      </c>
      <c r="N94" s="18">
        <f>+'II-DEM RESULTADOS'!R113</f>
        <v>0</v>
      </c>
      <c r="O94" s="18">
        <f>+'II-DEM RESULTADOS'!S113</f>
        <v>0</v>
      </c>
      <c r="P94" s="18">
        <f>+'II-DEM RESULTADOS'!T113</f>
        <v>0</v>
      </c>
      <c r="Q94" s="18">
        <f>+'II-DEM RESULTADOS'!U113</f>
        <v>0</v>
      </c>
      <c r="R94" s="18">
        <f>+'II-DEM RESULTADOS'!V113</f>
        <v>0</v>
      </c>
      <c r="S94" s="18">
        <f>+'II-DEM RESULTADOS'!W113</f>
        <v>0</v>
      </c>
      <c r="T94" s="18">
        <f>+'II-DEM RESULTADOS'!X113</f>
        <v>0</v>
      </c>
      <c r="U94" s="18">
        <f>+'II-DEM RESULTADOS'!Y113</f>
        <v>0</v>
      </c>
      <c r="V94" s="18">
        <f>+'II-DEM RESULTADOS'!Z113</f>
        <v>0</v>
      </c>
      <c r="W94" s="18">
        <f>+'II-DEM RESULTADOS'!AA113</f>
        <v>0</v>
      </c>
      <c r="X94" s="18">
        <f>+'II-DEM RESULTADOS'!AB113</f>
        <v>0</v>
      </c>
      <c r="Y94" s="17"/>
      <c r="Z94" s="17"/>
      <c r="AA94" s="17"/>
      <c r="AB94" s="17"/>
      <c r="AC94" s="17"/>
      <c r="AD94" s="17"/>
      <c r="AE94" s="17"/>
      <c r="AF94" s="17"/>
      <c r="AG94" s="17"/>
    </row>
    <row r="95" spans="1:33" ht="11.25">
      <c r="A95" s="17">
        <f>+'dados I'!$A$2</f>
        <v>20004348367</v>
      </c>
      <c r="B95" s="17">
        <f>+'dados I'!$B$2</f>
        <v>502491400</v>
      </c>
      <c r="C95" s="19">
        <f>+'II-DEM RESULTADOS'!C114</f>
        <v>65</v>
      </c>
      <c r="D95" s="19" t="str">
        <f>+'II-DEM RESULTADOS'!F114</f>
        <v>PERDAS POR IMPARIDADE</v>
      </c>
      <c r="E95" s="18">
        <f>+'II-DEM RESULTADOS'!I114</f>
        <v>0</v>
      </c>
      <c r="F95" s="18">
        <f>+'II-DEM RESULTADOS'!J114</f>
        <v>0</v>
      </c>
      <c r="G95" s="18">
        <f>+'II-DEM RESULTADOS'!K114</f>
        <v>0</v>
      </c>
      <c r="H95" s="18">
        <f>+'II-DEM RESULTADOS'!L114</f>
        <v>0</v>
      </c>
      <c r="I95" s="18">
        <f>+'II-DEM RESULTADOS'!M114</f>
        <v>0</v>
      </c>
      <c r="J95" s="18">
        <f>+'II-DEM RESULTADOS'!N114</f>
        <v>0</v>
      </c>
      <c r="K95" s="18">
        <f>+'II-DEM RESULTADOS'!O114</f>
        <v>0</v>
      </c>
      <c r="L95" s="18">
        <f>+'II-DEM RESULTADOS'!P114</f>
        <v>0</v>
      </c>
      <c r="M95" s="18">
        <f>+'II-DEM RESULTADOS'!Q114</f>
        <v>0</v>
      </c>
      <c r="N95" s="18">
        <f>+'II-DEM RESULTADOS'!R114</f>
        <v>0</v>
      </c>
      <c r="O95" s="18">
        <f>+'II-DEM RESULTADOS'!S114</f>
        <v>0</v>
      </c>
      <c r="P95" s="18">
        <f>+'II-DEM RESULTADOS'!T114</f>
        <v>0</v>
      </c>
      <c r="Q95" s="18">
        <f>+'II-DEM RESULTADOS'!U114</f>
        <v>0</v>
      </c>
      <c r="R95" s="18">
        <f>+'II-DEM RESULTADOS'!V114</f>
        <v>0</v>
      </c>
      <c r="S95" s="18">
        <f>+'II-DEM RESULTADOS'!W114</f>
        <v>0</v>
      </c>
      <c r="T95" s="18">
        <f>+'II-DEM RESULTADOS'!X114</f>
        <v>0</v>
      </c>
      <c r="U95" s="18">
        <f>+'II-DEM RESULTADOS'!Y114</f>
        <v>0</v>
      </c>
      <c r="V95" s="18">
        <f>+'II-DEM RESULTADOS'!Z114</f>
        <v>0</v>
      </c>
      <c r="W95" s="18">
        <f>+'II-DEM RESULTADOS'!AA114</f>
        <v>0</v>
      </c>
      <c r="X95" s="18">
        <f>+'II-DEM RESULTADOS'!AB114</f>
        <v>0</v>
      </c>
      <c r="Y95" s="17"/>
      <c r="Z95" s="17"/>
      <c r="AA95" s="17"/>
      <c r="AB95" s="17"/>
      <c r="AC95" s="17"/>
      <c r="AD95" s="17"/>
      <c r="AE95" s="17"/>
      <c r="AF95" s="17"/>
      <c r="AG95" s="17"/>
    </row>
    <row r="96" spans="1:33" ht="11.25">
      <c r="A96" s="17">
        <f>+'dados I'!$A$2</f>
        <v>20004348367</v>
      </c>
      <c r="B96" s="17">
        <f>+'dados I'!$B$2</f>
        <v>502491400</v>
      </c>
      <c r="C96" s="19">
        <f>+'II-DEM RESULTADOS'!C115</f>
        <v>651</v>
      </c>
      <c r="D96" s="19" t="str">
        <f>+'II-DEM RESULTADOS'!F115</f>
        <v>DE DÍVIDAS A RECEBER</v>
      </c>
      <c r="E96" s="18">
        <f>+'II-DEM RESULTADOS'!I115</f>
        <v>0</v>
      </c>
      <c r="F96" s="18">
        <f>+'II-DEM RESULTADOS'!J115</f>
        <v>0</v>
      </c>
      <c r="G96" s="18">
        <f>+'II-DEM RESULTADOS'!K115</f>
        <v>0</v>
      </c>
      <c r="H96" s="18">
        <f>+'II-DEM RESULTADOS'!L115</f>
        <v>0</v>
      </c>
      <c r="I96" s="18">
        <f>+'II-DEM RESULTADOS'!M115</f>
        <v>0</v>
      </c>
      <c r="J96" s="18">
        <f>+'II-DEM RESULTADOS'!N115</f>
        <v>0</v>
      </c>
      <c r="K96" s="18">
        <f>+'II-DEM RESULTADOS'!O115</f>
        <v>0</v>
      </c>
      <c r="L96" s="18">
        <f>+'II-DEM RESULTADOS'!P115</f>
        <v>0</v>
      </c>
      <c r="M96" s="18">
        <f>+'II-DEM RESULTADOS'!Q115</f>
        <v>0</v>
      </c>
      <c r="N96" s="18">
        <f>+'II-DEM RESULTADOS'!R115</f>
        <v>0</v>
      </c>
      <c r="O96" s="18">
        <f>+'II-DEM RESULTADOS'!S115</f>
        <v>0</v>
      </c>
      <c r="P96" s="18">
        <f>+'II-DEM RESULTADOS'!T115</f>
        <v>0</v>
      </c>
      <c r="Q96" s="18">
        <f>+'II-DEM RESULTADOS'!U115</f>
        <v>0</v>
      </c>
      <c r="R96" s="18">
        <f>+'II-DEM RESULTADOS'!V115</f>
        <v>0</v>
      </c>
      <c r="S96" s="18">
        <f>+'II-DEM RESULTADOS'!W115</f>
        <v>0</v>
      </c>
      <c r="T96" s="18">
        <f>+'II-DEM RESULTADOS'!X115</f>
        <v>0</v>
      </c>
      <c r="U96" s="18">
        <f>+'II-DEM RESULTADOS'!Y115</f>
        <v>0</v>
      </c>
      <c r="V96" s="18">
        <f>+'II-DEM RESULTADOS'!Z115</f>
        <v>0</v>
      </c>
      <c r="W96" s="18">
        <f>+'II-DEM RESULTADOS'!AA115</f>
        <v>0</v>
      </c>
      <c r="X96" s="18">
        <f>+'II-DEM RESULTADOS'!AB115</f>
        <v>0</v>
      </c>
      <c r="Y96" s="17"/>
      <c r="Z96" s="17"/>
      <c r="AA96" s="17"/>
      <c r="AB96" s="17"/>
      <c r="AC96" s="17"/>
      <c r="AD96" s="17"/>
      <c r="AE96" s="17"/>
      <c r="AF96" s="17"/>
      <c r="AG96" s="17"/>
    </row>
    <row r="97" spans="1:33" ht="11.25">
      <c r="A97" s="17">
        <f>+'dados I'!$A$2</f>
        <v>20004348367</v>
      </c>
      <c r="B97" s="17">
        <f>+'dados I'!$B$2</f>
        <v>502491400</v>
      </c>
      <c r="C97" s="19">
        <f>+'II-DEM RESULTADOS'!C116</f>
        <v>652</v>
      </c>
      <c r="D97" s="19" t="str">
        <f>+'II-DEM RESULTADOS'!F116</f>
        <v>DE INVENTÁRIOS</v>
      </c>
      <c r="E97" s="18">
        <f>+'II-DEM RESULTADOS'!I116</f>
        <v>0</v>
      </c>
      <c r="F97" s="18">
        <f>+'II-DEM RESULTADOS'!J116</f>
        <v>0</v>
      </c>
      <c r="G97" s="18">
        <f>+'II-DEM RESULTADOS'!K116</f>
        <v>0</v>
      </c>
      <c r="H97" s="18">
        <f>+'II-DEM RESULTADOS'!L116</f>
        <v>0</v>
      </c>
      <c r="I97" s="18">
        <f>+'II-DEM RESULTADOS'!M116</f>
        <v>0</v>
      </c>
      <c r="J97" s="18">
        <f>+'II-DEM RESULTADOS'!N116</f>
        <v>0</v>
      </c>
      <c r="K97" s="18">
        <f>+'II-DEM RESULTADOS'!O116</f>
        <v>0</v>
      </c>
      <c r="L97" s="18">
        <f>+'II-DEM RESULTADOS'!P116</f>
        <v>0</v>
      </c>
      <c r="M97" s="18">
        <f>+'II-DEM RESULTADOS'!Q116</f>
        <v>0</v>
      </c>
      <c r="N97" s="18">
        <f>+'II-DEM RESULTADOS'!R116</f>
        <v>0</v>
      </c>
      <c r="O97" s="18">
        <f>+'II-DEM RESULTADOS'!S116</f>
        <v>0</v>
      </c>
      <c r="P97" s="18">
        <f>+'II-DEM RESULTADOS'!T116</f>
        <v>0</v>
      </c>
      <c r="Q97" s="18">
        <f>+'II-DEM RESULTADOS'!U116</f>
        <v>0</v>
      </c>
      <c r="R97" s="18">
        <f>+'II-DEM RESULTADOS'!V116</f>
        <v>0</v>
      </c>
      <c r="S97" s="18">
        <f>+'II-DEM RESULTADOS'!W116</f>
        <v>0</v>
      </c>
      <c r="T97" s="18">
        <f>+'II-DEM RESULTADOS'!X116</f>
        <v>0</v>
      </c>
      <c r="U97" s="18">
        <f>+'II-DEM RESULTADOS'!Y116</f>
        <v>0</v>
      </c>
      <c r="V97" s="18">
        <f>+'II-DEM RESULTADOS'!Z116</f>
        <v>0</v>
      </c>
      <c r="W97" s="18">
        <f>+'II-DEM RESULTADOS'!AA116</f>
        <v>0</v>
      </c>
      <c r="X97" s="18">
        <f>+'II-DEM RESULTADOS'!AB116</f>
        <v>0</v>
      </c>
      <c r="Y97" s="17"/>
      <c r="Z97" s="17"/>
      <c r="AA97" s="17"/>
      <c r="AB97" s="17"/>
      <c r="AC97" s="17"/>
      <c r="AD97" s="17"/>
      <c r="AE97" s="17"/>
      <c r="AF97" s="17"/>
      <c r="AG97" s="17"/>
    </row>
    <row r="98" spans="1:33" ht="11.25">
      <c r="A98" s="17">
        <f>+'dados I'!$A$2</f>
        <v>20004348367</v>
      </c>
      <c r="B98" s="17">
        <f>+'dados I'!$B$2</f>
        <v>502491400</v>
      </c>
      <c r="C98" s="19" t="str">
        <f>+'II-DEM RESULTADOS'!C117</f>
        <v>653/658</v>
      </c>
      <c r="D98" s="19" t="str">
        <f>+'II-DEM RESULTADOS'!F117</f>
        <v>PERDAS EM OUTROS ATIVOS</v>
      </c>
      <c r="E98" s="18">
        <f>+'II-DEM RESULTADOS'!I117</f>
        <v>0</v>
      </c>
      <c r="F98" s="18">
        <f>+'II-DEM RESULTADOS'!J117</f>
        <v>0</v>
      </c>
      <c r="G98" s="18">
        <f>+'II-DEM RESULTADOS'!K117</f>
        <v>0</v>
      </c>
      <c r="H98" s="18">
        <f>+'II-DEM RESULTADOS'!L117</f>
        <v>0</v>
      </c>
      <c r="I98" s="18">
        <f>+'II-DEM RESULTADOS'!M117</f>
        <v>0</v>
      </c>
      <c r="J98" s="18">
        <f>+'II-DEM RESULTADOS'!N117</f>
        <v>0</v>
      </c>
      <c r="K98" s="18">
        <f>+'II-DEM RESULTADOS'!O117</f>
        <v>0</v>
      </c>
      <c r="L98" s="18">
        <f>+'II-DEM RESULTADOS'!P117</f>
        <v>0</v>
      </c>
      <c r="M98" s="18">
        <f>+'II-DEM RESULTADOS'!Q117</f>
        <v>0</v>
      </c>
      <c r="N98" s="18">
        <f>+'II-DEM RESULTADOS'!R117</f>
        <v>0</v>
      </c>
      <c r="O98" s="18">
        <f>+'II-DEM RESULTADOS'!S117</f>
        <v>0</v>
      </c>
      <c r="P98" s="18">
        <f>+'II-DEM RESULTADOS'!T117</f>
        <v>0</v>
      </c>
      <c r="Q98" s="18">
        <f>+'II-DEM RESULTADOS'!U117</f>
        <v>0</v>
      </c>
      <c r="R98" s="18">
        <f>+'II-DEM RESULTADOS'!V117</f>
        <v>0</v>
      </c>
      <c r="S98" s="18">
        <f>+'II-DEM RESULTADOS'!W117</f>
        <v>0</v>
      </c>
      <c r="T98" s="18">
        <f>+'II-DEM RESULTADOS'!X117</f>
        <v>0</v>
      </c>
      <c r="U98" s="18">
        <f>+'II-DEM RESULTADOS'!Y117</f>
        <v>0</v>
      </c>
      <c r="V98" s="18">
        <f>+'II-DEM RESULTADOS'!Z117</f>
        <v>0</v>
      </c>
      <c r="W98" s="18">
        <f>+'II-DEM RESULTADOS'!AA117</f>
        <v>0</v>
      </c>
      <c r="X98" s="18">
        <f>+'II-DEM RESULTADOS'!AB117</f>
        <v>0</v>
      </c>
      <c r="Y98" s="17"/>
      <c r="Z98" s="17"/>
      <c r="AA98" s="17"/>
      <c r="AB98" s="17"/>
      <c r="AC98" s="17"/>
      <c r="AD98" s="17"/>
      <c r="AE98" s="17"/>
      <c r="AF98" s="17"/>
      <c r="AG98" s="17"/>
    </row>
    <row r="99" spans="1:33" ht="11.25">
      <c r="A99" s="17">
        <f>+'dados I'!$A$2</f>
        <v>20004348367</v>
      </c>
      <c r="B99" s="17">
        <f>+'dados I'!$B$2</f>
        <v>502491400</v>
      </c>
      <c r="C99" s="19">
        <f>+'II-DEM RESULTADOS'!C118</f>
        <v>66</v>
      </c>
      <c r="D99" s="19" t="str">
        <f>+'II-DEM RESULTADOS'!F118</f>
        <v>PERDAS POR REDUÇÃO DE JUSTO VALOR</v>
      </c>
      <c r="E99" s="18">
        <f>+'II-DEM RESULTADOS'!I118</f>
        <v>0</v>
      </c>
      <c r="F99" s="18">
        <f>+'II-DEM RESULTADOS'!J118</f>
        <v>0</v>
      </c>
      <c r="G99" s="18">
        <f>+'II-DEM RESULTADOS'!K118</f>
        <v>0</v>
      </c>
      <c r="H99" s="18">
        <f>+'II-DEM RESULTADOS'!L118</f>
        <v>0</v>
      </c>
      <c r="I99" s="18">
        <f>+'II-DEM RESULTADOS'!M118</f>
        <v>0</v>
      </c>
      <c r="J99" s="18">
        <f>+'II-DEM RESULTADOS'!N118</f>
        <v>0</v>
      </c>
      <c r="K99" s="18">
        <f>+'II-DEM RESULTADOS'!O118</f>
        <v>0</v>
      </c>
      <c r="L99" s="18">
        <f>+'II-DEM RESULTADOS'!P118</f>
        <v>0</v>
      </c>
      <c r="M99" s="18">
        <f>+'II-DEM RESULTADOS'!Q118</f>
        <v>0</v>
      </c>
      <c r="N99" s="18">
        <f>+'II-DEM RESULTADOS'!R118</f>
        <v>0</v>
      </c>
      <c r="O99" s="18">
        <f>+'II-DEM RESULTADOS'!S118</f>
        <v>0</v>
      </c>
      <c r="P99" s="18">
        <f>+'II-DEM RESULTADOS'!T118</f>
        <v>0</v>
      </c>
      <c r="Q99" s="18">
        <f>+'II-DEM RESULTADOS'!U118</f>
        <v>0</v>
      </c>
      <c r="R99" s="18">
        <f>+'II-DEM RESULTADOS'!V118</f>
        <v>0</v>
      </c>
      <c r="S99" s="18">
        <f>+'II-DEM RESULTADOS'!W118</f>
        <v>0</v>
      </c>
      <c r="T99" s="18">
        <f>+'II-DEM RESULTADOS'!X118</f>
        <v>0</v>
      </c>
      <c r="U99" s="18">
        <f>+'II-DEM RESULTADOS'!Y118</f>
        <v>0</v>
      </c>
      <c r="V99" s="18">
        <f>+'II-DEM RESULTADOS'!Z118</f>
        <v>0</v>
      </c>
      <c r="W99" s="18">
        <f>+'II-DEM RESULTADOS'!AA118</f>
        <v>0</v>
      </c>
      <c r="X99" s="18">
        <f>+'II-DEM RESULTADOS'!AB118</f>
        <v>0</v>
      </c>
      <c r="Y99" s="17"/>
      <c r="Z99" s="17"/>
      <c r="AA99" s="17"/>
      <c r="AB99" s="17"/>
      <c r="AC99" s="17"/>
      <c r="AD99" s="17"/>
      <c r="AE99" s="17"/>
      <c r="AF99" s="17"/>
      <c r="AG99" s="17"/>
    </row>
    <row r="100" spans="1:33" ht="11.25">
      <c r="A100" s="17">
        <f>+'dados I'!$A$2</f>
        <v>20004348367</v>
      </c>
      <c r="B100" s="17">
        <f>+'dados I'!$B$2</f>
        <v>502491400</v>
      </c>
      <c r="C100" s="19">
        <f>+'II-DEM RESULTADOS'!C119</f>
        <v>67</v>
      </c>
      <c r="D100" s="19" t="str">
        <f>+'II-DEM RESULTADOS'!F119</f>
        <v>PROVISÕES DO PERÍODO</v>
      </c>
      <c r="E100" s="18">
        <f>+'II-DEM RESULTADOS'!I119</f>
        <v>0</v>
      </c>
      <c r="F100" s="18">
        <f>+'II-DEM RESULTADOS'!J119</f>
        <v>0</v>
      </c>
      <c r="G100" s="18">
        <f>+'II-DEM RESULTADOS'!K119</f>
        <v>0</v>
      </c>
      <c r="H100" s="18">
        <f>+'II-DEM RESULTADOS'!L119</f>
        <v>0</v>
      </c>
      <c r="I100" s="18">
        <f>+'II-DEM RESULTADOS'!M119</f>
        <v>0</v>
      </c>
      <c r="J100" s="18">
        <f>+'II-DEM RESULTADOS'!N119</f>
        <v>0</v>
      </c>
      <c r="K100" s="18">
        <f>+'II-DEM RESULTADOS'!O119</f>
        <v>0</v>
      </c>
      <c r="L100" s="18">
        <f>+'II-DEM RESULTADOS'!P119</f>
        <v>0</v>
      </c>
      <c r="M100" s="18">
        <f>+'II-DEM RESULTADOS'!Q119</f>
        <v>0</v>
      </c>
      <c r="N100" s="18">
        <f>+'II-DEM RESULTADOS'!R119</f>
        <v>0</v>
      </c>
      <c r="O100" s="18">
        <f>+'II-DEM RESULTADOS'!S119</f>
        <v>0</v>
      </c>
      <c r="P100" s="18">
        <f>+'II-DEM RESULTADOS'!T119</f>
        <v>0</v>
      </c>
      <c r="Q100" s="18">
        <f>+'II-DEM RESULTADOS'!U119</f>
        <v>0</v>
      </c>
      <c r="R100" s="18">
        <f>+'II-DEM RESULTADOS'!V119</f>
        <v>0</v>
      </c>
      <c r="S100" s="18">
        <f>+'II-DEM RESULTADOS'!W119</f>
        <v>0</v>
      </c>
      <c r="T100" s="18">
        <f>+'II-DEM RESULTADOS'!X119</f>
        <v>0</v>
      </c>
      <c r="U100" s="18">
        <f>+'II-DEM RESULTADOS'!Y119</f>
        <v>0</v>
      </c>
      <c r="V100" s="18">
        <f>+'II-DEM RESULTADOS'!Z119</f>
        <v>0</v>
      </c>
      <c r="W100" s="18">
        <f>+'II-DEM RESULTADOS'!AA119</f>
        <v>0</v>
      </c>
      <c r="X100" s="18">
        <f>+'II-DEM RESULTADOS'!AB119</f>
        <v>0</v>
      </c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1:33" ht="11.25">
      <c r="A101" s="17">
        <f>+'dados I'!$A$2</f>
        <v>20004348367</v>
      </c>
      <c r="B101" s="17">
        <f>+'dados I'!$B$2</f>
        <v>502491400</v>
      </c>
      <c r="C101" s="19">
        <f>+'II-DEM RESULTADOS'!C120</f>
        <v>68</v>
      </c>
      <c r="D101" s="19" t="str">
        <f>+'II-DEM RESULTADOS'!F120</f>
        <v>OUTROS GASTOS E PERDAS</v>
      </c>
      <c r="E101" s="18">
        <f>+'II-DEM RESULTADOS'!I120</f>
        <v>0</v>
      </c>
      <c r="F101" s="18">
        <f>+'II-DEM RESULTADOS'!J120</f>
        <v>0</v>
      </c>
      <c r="G101" s="18">
        <f>+'II-DEM RESULTADOS'!K120</f>
        <v>0</v>
      </c>
      <c r="H101" s="18">
        <f>+'II-DEM RESULTADOS'!L120</f>
        <v>0</v>
      </c>
      <c r="I101" s="18">
        <f>+'II-DEM RESULTADOS'!M120</f>
        <v>0</v>
      </c>
      <c r="J101" s="18">
        <f>+'II-DEM RESULTADOS'!N120</f>
        <v>0</v>
      </c>
      <c r="K101" s="18">
        <f>+'II-DEM RESULTADOS'!O120</f>
        <v>0</v>
      </c>
      <c r="L101" s="18">
        <f>+'II-DEM RESULTADOS'!P120</f>
        <v>0</v>
      </c>
      <c r="M101" s="18">
        <f>+'II-DEM RESULTADOS'!Q120</f>
        <v>0</v>
      </c>
      <c r="N101" s="18">
        <f>+'II-DEM RESULTADOS'!R120</f>
        <v>0</v>
      </c>
      <c r="O101" s="18">
        <f>+'II-DEM RESULTADOS'!S120</f>
        <v>0</v>
      </c>
      <c r="P101" s="18">
        <f>+'II-DEM RESULTADOS'!T120</f>
        <v>0</v>
      </c>
      <c r="Q101" s="18">
        <f>+'II-DEM RESULTADOS'!U120</f>
        <v>0</v>
      </c>
      <c r="R101" s="18">
        <f>+'II-DEM RESULTADOS'!V120</f>
        <v>0</v>
      </c>
      <c r="S101" s="18">
        <f>+'II-DEM RESULTADOS'!W120</f>
        <v>0</v>
      </c>
      <c r="T101" s="18">
        <f>+'II-DEM RESULTADOS'!X120</f>
        <v>0</v>
      </c>
      <c r="U101" s="18">
        <f>+'II-DEM RESULTADOS'!Y120</f>
        <v>0</v>
      </c>
      <c r="V101" s="18">
        <f>+'II-DEM RESULTADOS'!Z120</f>
        <v>0</v>
      </c>
      <c r="W101" s="18">
        <f>+'II-DEM RESULTADOS'!AA120</f>
        <v>0</v>
      </c>
      <c r="X101" s="18">
        <f>+'II-DEM RESULTADOS'!AB120</f>
        <v>0</v>
      </c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1:33" ht="11.25">
      <c r="A102" s="17">
        <f>+'dados I'!$A$2</f>
        <v>20004348367</v>
      </c>
      <c r="B102" s="17">
        <f>+'dados I'!$B$2</f>
        <v>502491400</v>
      </c>
      <c r="C102" s="19">
        <f>+'II-DEM RESULTADOS'!C121</f>
        <v>681</v>
      </c>
      <c r="D102" s="19" t="str">
        <f>+'II-DEM RESULTADOS'!F121</f>
        <v>IMPOSTOS</v>
      </c>
      <c r="E102" s="18">
        <f>+'II-DEM RESULTADOS'!I121</f>
        <v>0</v>
      </c>
      <c r="F102" s="18">
        <f>+'II-DEM RESULTADOS'!J121</f>
        <v>0</v>
      </c>
      <c r="G102" s="18">
        <f>+'II-DEM RESULTADOS'!K121</f>
        <v>0</v>
      </c>
      <c r="H102" s="18">
        <f>+'II-DEM RESULTADOS'!L121</f>
        <v>0</v>
      </c>
      <c r="I102" s="18">
        <f>+'II-DEM RESULTADOS'!M121</f>
        <v>0</v>
      </c>
      <c r="J102" s="18">
        <f>+'II-DEM RESULTADOS'!N121</f>
        <v>0</v>
      </c>
      <c r="K102" s="18">
        <f>+'II-DEM RESULTADOS'!O121</f>
        <v>0</v>
      </c>
      <c r="L102" s="18">
        <f>+'II-DEM RESULTADOS'!P121</f>
        <v>0</v>
      </c>
      <c r="M102" s="18">
        <f>+'II-DEM RESULTADOS'!Q121</f>
        <v>0</v>
      </c>
      <c r="N102" s="18">
        <f>+'II-DEM RESULTADOS'!R121</f>
        <v>0</v>
      </c>
      <c r="O102" s="18">
        <f>+'II-DEM RESULTADOS'!S121</f>
        <v>0</v>
      </c>
      <c r="P102" s="18">
        <f>+'II-DEM RESULTADOS'!T121</f>
        <v>0</v>
      </c>
      <c r="Q102" s="18">
        <f>+'II-DEM RESULTADOS'!U121</f>
        <v>0</v>
      </c>
      <c r="R102" s="18">
        <f>+'II-DEM RESULTADOS'!V121</f>
        <v>0</v>
      </c>
      <c r="S102" s="18">
        <f>+'II-DEM RESULTADOS'!W121</f>
        <v>0</v>
      </c>
      <c r="T102" s="18">
        <f>+'II-DEM RESULTADOS'!X121</f>
        <v>0</v>
      </c>
      <c r="U102" s="18">
        <f>+'II-DEM RESULTADOS'!Y121</f>
        <v>0</v>
      </c>
      <c r="V102" s="18">
        <f>+'II-DEM RESULTADOS'!Z121</f>
        <v>0</v>
      </c>
      <c r="W102" s="18">
        <f>+'II-DEM RESULTADOS'!AA121</f>
        <v>0</v>
      </c>
      <c r="X102" s="18">
        <f>+'II-DEM RESULTADOS'!AB121</f>
        <v>0</v>
      </c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1:33" ht="11.25">
      <c r="A103" s="17">
        <f>+'dados I'!$A$2</f>
        <v>20004348367</v>
      </c>
      <c r="B103" s="17">
        <f>+'dados I'!$B$2</f>
        <v>502491400</v>
      </c>
      <c r="C103" s="19" t="str">
        <f>+'II-DEM RESULTADOS'!C122</f>
        <v>682/687</v>
      </c>
      <c r="D103" s="19" t="str">
        <f>+'II-DEM RESULTADOS'!F122</f>
        <v>OUTROS GASTOS E PERDAS EM ATIVOS</v>
      </c>
      <c r="E103" s="18">
        <f>+'II-DEM RESULTADOS'!I122</f>
        <v>0</v>
      </c>
      <c r="F103" s="18">
        <f>+'II-DEM RESULTADOS'!J122</f>
        <v>0</v>
      </c>
      <c r="G103" s="18">
        <f>+'II-DEM RESULTADOS'!K122</f>
        <v>0</v>
      </c>
      <c r="H103" s="18">
        <f>+'II-DEM RESULTADOS'!L122</f>
        <v>0</v>
      </c>
      <c r="I103" s="18">
        <f>+'II-DEM RESULTADOS'!M122</f>
        <v>0</v>
      </c>
      <c r="J103" s="18">
        <f>+'II-DEM RESULTADOS'!N122</f>
        <v>0</v>
      </c>
      <c r="K103" s="18">
        <f>+'II-DEM RESULTADOS'!O122</f>
        <v>0</v>
      </c>
      <c r="L103" s="18">
        <f>+'II-DEM RESULTADOS'!P122</f>
        <v>0</v>
      </c>
      <c r="M103" s="18">
        <f>+'II-DEM RESULTADOS'!Q122</f>
        <v>0</v>
      </c>
      <c r="N103" s="18">
        <f>+'II-DEM RESULTADOS'!R122</f>
        <v>0</v>
      </c>
      <c r="O103" s="18">
        <f>+'II-DEM RESULTADOS'!S122</f>
        <v>0</v>
      </c>
      <c r="P103" s="18">
        <f>+'II-DEM RESULTADOS'!T122</f>
        <v>0</v>
      </c>
      <c r="Q103" s="18">
        <f>+'II-DEM RESULTADOS'!U122</f>
        <v>0</v>
      </c>
      <c r="R103" s="18">
        <f>+'II-DEM RESULTADOS'!V122</f>
        <v>0</v>
      </c>
      <c r="S103" s="18">
        <f>+'II-DEM RESULTADOS'!W122</f>
        <v>0</v>
      </c>
      <c r="T103" s="18">
        <f>+'II-DEM RESULTADOS'!X122</f>
        <v>0</v>
      </c>
      <c r="U103" s="18">
        <f>+'II-DEM RESULTADOS'!Y122</f>
        <v>0</v>
      </c>
      <c r="V103" s="18">
        <f>+'II-DEM RESULTADOS'!Z122</f>
        <v>0</v>
      </c>
      <c r="W103" s="18">
        <f>+'II-DEM RESULTADOS'!AA122</f>
        <v>0</v>
      </c>
      <c r="X103" s="18">
        <f>+'II-DEM RESULTADOS'!AB122</f>
        <v>0</v>
      </c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1:33" ht="11.25">
      <c r="A104" s="17">
        <f>+'dados I'!$A$2</f>
        <v>20004348367</v>
      </c>
      <c r="B104" s="17">
        <f>+'dados I'!$B$2</f>
        <v>502491400</v>
      </c>
      <c r="C104" s="19">
        <f>+'II-DEM RESULTADOS'!C123</f>
        <v>688</v>
      </c>
      <c r="D104" s="19" t="str">
        <f>+'II-DEM RESULTADOS'!F123</f>
        <v>OUTROS GASTOS E PERDAS</v>
      </c>
      <c r="E104" s="18">
        <f>+'II-DEM RESULTADOS'!I123</f>
        <v>0</v>
      </c>
      <c r="F104" s="18">
        <f>+'II-DEM RESULTADOS'!J123</f>
        <v>0</v>
      </c>
      <c r="G104" s="18">
        <f>+'II-DEM RESULTADOS'!K123</f>
        <v>0</v>
      </c>
      <c r="H104" s="18">
        <f>+'II-DEM RESULTADOS'!L123</f>
        <v>0</v>
      </c>
      <c r="I104" s="18">
        <f>+'II-DEM RESULTADOS'!M123</f>
        <v>0</v>
      </c>
      <c r="J104" s="18">
        <f>+'II-DEM RESULTADOS'!N123</f>
        <v>0</v>
      </c>
      <c r="K104" s="18">
        <f>+'II-DEM RESULTADOS'!O123</f>
        <v>0</v>
      </c>
      <c r="L104" s="18">
        <f>+'II-DEM RESULTADOS'!P123</f>
        <v>0</v>
      </c>
      <c r="M104" s="18">
        <f>+'II-DEM RESULTADOS'!Q123</f>
        <v>0</v>
      </c>
      <c r="N104" s="18">
        <f>+'II-DEM RESULTADOS'!R123</f>
        <v>0</v>
      </c>
      <c r="O104" s="18">
        <f>+'II-DEM RESULTADOS'!S123</f>
        <v>0</v>
      </c>
      <c r="P104" s="18">
        <f>+'II-DEM RESULTADOS'!T123</f>
        <v>0</v>
      </c>
      <c r="Q104" s="18">
        <f>+'II-DEM RESULTADOS'!U123</f>
        <v>0</v>
      </c>
      <c r="R104" s="18">
        <f>+'II-DEM RESULTADOS'!V123</f>
        <v>0</v>
      </c>
      <c r="S104" s="18">
        <f>+'II-DEM RESULTADOS'!W123</f>
        <v>0</v>
      </c>
      <c r="T104" s="18">
        <f>+'II-DEM RESULTADOS'!X123</f>
        <v>0</v>
      </c>
      <c r="U104" s="18">
        <f>+'II-DEM RESULTADOS'!Y123</f>
        <v>0</v>
      </c>
      <c r="V104" s="18">
        <f>+'II-DEM RESULTADOS'!Z123</f>
        <v>0</v>
      </c>
      <c r="W104" s="18">
        <f>+'II-DEM RESULTADOS'!AA123</f>
        <v>0</v>
      </c>
      <c r="X104" s="18">
        <f>+'II-DEM RESULTADOS'!AB123</f>
        <v>0</v>
      </c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1:33" ht="11.25">
      <c r="A105" s="17">
        <f>+'dados I'!$A$2</f>
        <v>20004348367</v>
      </c>
      <c r="B105" s="17">
        <f>+'dados I'!$B$2</f>
        <v>502491400</v>
      </c>
      <c r="C105" s="19">
        <f>+'II-DEM RESULTADOS'!C124</f>
        <v>6881</v>
      </c>
      <c r="D105" s="19" t="str">
        <f>+'II-DEM RESULTADOS'!F124</f>
        <v>CORREÇÕES DE PERÍODOS ANTERIORES</v>
      </c>
      <c r="E105" s="18">
        <f>+'II-DEM RESULTADOS'!I124</f>
        <v>0</v>
      </c>
      <c r="F105" s="18">
        <f>+'II-DEM RESULTADOS'!J124</f>
        <v>0</v>
      </c>
      <c r="G105" s="18">
        <f>+'II-DEM RESULTADOS'!K124</f>
        <v>0</v>
      </c>
      <c r="H105" s="18">
        <f>+'II-DEM RESULTADOS'!L124</f>
        <v>0</v>
      </c>
      <c r="I105" s="18">
        <f>+'II-DEM RESULTADOS'!M124</f>
        <v>0</v>
      </c>
      <c r="J105" s="18">
        <f>+'II-DEM RESULTADOS'!N124</f>
        <v>0</v>
      </c>
      <c r="K105" s="18">
        <f>+'II-DEM RESULTADOS'!O124</f>
        <v>0</v>
      </c>
      <c r="L105" s="18">
        <f>+'II-DEM RESULTADOS'!P124</f>
        <v>0</v>
      </c>
      <c r="M105" s="18">
        <f>+'II-DEM RESULTADOS'!Q124</f>
        <v>0</v>
      </c>
      <c r="N105" s="18">
        <f>+'II-DEM RESULTADOS'!R124</f>
        <v>0</v>
      </c>
      <c r="O105" s="18">
        <f>+'II-DEM RESULTADOS'!S124</f>
        <v>0</v>
      </c>
      <c r="P105" s="18">
        <f>+'II-DEM RESULTADOS'!T124</f>
        <v>0</v>
      </c>
      <c r="Q105" s="18">
        <f>+'II-DEM RESULTADOS'!U124</f>
        <v>0</v>
      </c>
      <c r="R105" s="18">
        <f>+'II-DEM RESULTADOS'!V124</f>
        <v>0</v>
      </c>
      <c r="S105" s="18">
        <f>+'II-DEM RESULTADOS'!W124</f>
        <v>0</v>
      </c>
      <c r="T105" s="18">
        <f>+'II-DEM RESULTADOS'!X124</f>
        <v>0</v>
      </c>
      <c r="U105" s="18">
        <f>+'II-DEM RESULTADOS'!Y124</f>
        <v>0</v>
      </c>
      <c r="V105" s="18">
        <f>+'II-DEM RESULTADOS'!Z124</f>
        <v>0</v>
      </c>
      <c r="W105" s="18">
        <f>+'II-DEM RESULTADOS'!AA124</f>
        <v>0</v>
      </c>
      <c r="X105" s="18">
        <f>+'II-DEM RESULTADOS'!AB124</f>
        <v>0</v>
      </c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1:33" ht="11.25">
      <c r="A106" s="17">
        <f>+'dados I'!$A$2</f>
        <v>20004348367</v>
      </c>
      <c r="B106" s="17">
        <f>+'dados I'!$B$2</f>
        <v>502491400</v>
      </c>
      <c r="C106" s="19">
        <f>+'II-DEM RESULTADOS'!C125</f>
        <v>6882</v>
      </c>
      <c r="D106" s="19" t="str">
        <f>+'II-DEM RESULTADOS'!F125</f>
        <v>DONATIVOS</v>
      </c>
      <c r="E106" s="18">
        <f>+'II-DEM RESULTADOS'!I125</f>
        <v>0</v>
      </c>
      <c r="F106" s="18">
        <f>+'II-DEM RESULTADOS'!J125</f>
        <v>0</v>
      </c>
      <c r="G106" s="18">
        <f>+'II-DEM RESULTADOS'!K125</f>
        <v>0</v>
      </c>
      <c r="H106" s="18">
        <f>+'II-DEM RESULTADOS'!L125</f>
        <v>0</v>
      </c>
      <c r="I106" s="18">
        <f>+'II-DEM RESULTADOS'!M125</f>
        <v>0</v>
      </c>
      <c r="J106" s="18">
        <f>+'II-DEM RESULTADOS'!N125</f>
        <v>0</v>
      </c>
      <c r="K106" s="18">
        <f>+'II-DEM RESULTADOS'!O125</f>
        <v>0</v>
      </c>
      <c r="L106" s="18">
        <f>+'II-DEM RESULTADOS'!P125</f>
        <v>0</v>
      </c>
      <c r="M106" s="18">
        <f>+'II-DEM RESULTADOS'!Q125</f>
        <v>0</v>
      </c>
      <c r="N106" s="18">
        <f>+'II-DEM RESULTADOS'!R125</f>
        <v>0</v>
      </c>
      <c r="O106" s="18">
        <f>+'II-DEM RESULTADOS'!S125</f>
        <v>0</v>
      </c>
      <c r="P106" s="18">
        <f>+'II-DEM RESULTADOS'!T125</f>
        <v>0</v>
      </c>
      <c r="Q106" s="18">
        <f>+'II-DEM RESULTADOS'!U125</f>
        <v>0</v>
      </c>
      <c r="R106" s="18">
        <f>+'II-DEM RESULTADOS'!V125</f>
        <v>0</v>
      </c>
      <c r="S106" s="18">
        <f>+'II-DEM RESULTADOS'!W125</f>
        <v>0</v>
      </c>
      <c r="T106" s="18">
        <f>+'II-DEM RESULTADOS'!X125</f>
        <v>0</v>
      </c>
      <c r="U106" s="18">
        <f>+'II-DEM RESULTADOS'!Y125</f>
        <v>0</v>
      </c>
      <c r="V106" s="18">
        <f>+'II-DEM RESULTADOS'!Z125</f>
        <v>0</v>
      </c>
      <c r="W106" s="18">
        <f>+'II-DEM RESULTADOS'!AA125</f>
        <v>0</v>
      </c>
      <c r="X106" s="18">
        <f>+'II-DEM RESULTADOS'!AB125</f>
        <v>0</v>
      </c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1:33" ht="11.25">
      <c r="A107" s="17">
        <f>+'dados I'!$A$2</f>
        <v>20004348367</v>
      </c>
      <c r="B107" s="17">
        <f>+'dados I'!$B$2</f>
        <v>502491400</v>
      </c>
      <c r="C107" s="19">
        <f>+'II-DEM RESULTADOS'!C126</f>
        <v>6883</v>
      </c>
      <c r="D107" s="19" t="str">
        <f>+'II-DEM RESULTADOS'!F126</f>
        <v>QUOTIZAÇÕES</v>
      </c>
      <c r="E107" s="18">
        <f>+'II-DEM RESULTADOS'!I126</f>
        <v>0</v>
      </c>
      <c r="F107" s="18">
        <f>+'II-DEM RESULTADOS'!J126</f>
        <v>0</v>
      </c>
      <c r="G107" s="18">
        <f>+'II-DEM RESULTADOS'!K126</f>
        <v>0</v>
      </c>
      <c r="H107" s="18">
        <f>+'II-DEM RESULTADOS'!L126</f>
        <v>0</v>
      </c>
      <c r="I107" s="18">
        <f>+'II-DEM RESULTADOS'!M126</f>
        <v>0</v>
      </c>
      <c r="J107" s="18">
        <f>+'II-DEM RESULTADOS'!N126</f>
        <v>0</v>
      </c>
      <c r="K107" s="18">
        <f>+'II-DEM RESULTADOS'!O126</f>
        <v>0</v>
      </c>
      <c r="L107" s="18">
        <f>+'II-DEM RESULTADOS'!P126</f>
        <v>0</v>
      </c>
      <c r="M107" s="18">
        <f>+'II-DEM RESULTADOS'!Q126</f>
        <v>0</v>
      </c>
      <c r="N107" s="18">
        <f>+'II-DEM RESULTADOS'!R126</f>
        <v>0</v>
      </c>
      <c r="O107" s="18">
        <f>+'II-DEM RESULTADOS'!S126</f>
        <v>0</v>
      </c>
      <c r="P107" s="18">
        <f>+'II-DEM RESULTADOS'!T126</f>
        <v>0</v>
      </c>
      <c r="Q107" s="18">
        <f>+'II-DEM RESULTADOS'!U126</f>
        <v>0</v>
      </c>
      <c r="R107" s="18">
        <f>+'II-DEM RESULTADOS'!V126</f>
        <v>0</v>
      </c>
      <c r="S107" s="18">
        <f>+'II-DEM RESULTADOS'!W126</f>
        <v>0</v>
      </c>
      <c r="T107" s="18">
        <f>+'II-DEM RESULTADOS'!X126</f>
        <v>0</v>
      </c>
      <c r="U107" s="18">
        <f>+'II-DEM RESULTADOS'!Y126</f>
        <v>0</v>
      </c>
      <c r="V107" s="18">
        <f>+'II-DEM RESULTADOS'!Z126</f>
        <v>0</v>
      </c>
      <c r="W107" s="18">
        <f>+'II-DEM RESULTADOS'!AA126</f>
        <v>0</v>
      </c>
      <c r="X107" s="18">
        <f>+'II-DEM RESULTADOS'!AB126</f>
        <v>0</v>
      </c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1:33" ht="11.25">
      <c r="A108" s="17">
        <f>+'dados I'!$A$2</f>
        <v>20004348367</v>
      </c>
      <c r="B108" s="17">
        <f>+'dados I'!$B$2</f>
        <v>502491400</v>
      </c>
      <c r="C108" s="19" t="str">
        <f>+'II-DEM RESULTADOS'!C127</f>
        <v>6884/6888</v>
      </c>
      <c r="D108" s="19" t="str">
        <f>+'II-DEM RESULTADOS'!F127</f>
        <v>OUTROS GASTOS E PERDAS</v>
      </c>
      <c r="E108" s="18">
        <f>+'II-DEM RESULTADOS'!I127</f>
        <v>0</v>
      </c>
      <c r="F108" s="18">
        <f>+'II-DEM RESULTADOS'!J127</f>
        <v>0</v>
      </c>
      <c r="G108" s="18">
        <f>+'II-DEM RESULTADOS'!K127</f>
        <v>0</v>
      </c>
      <c r="H108" s="18">
        <f>+'II-DEM RESULTADOS'!L127</f>
        <v>0</v>
      </c>
      <c r="I108" s="18">
        <f>+'II-DEM RESULTADOS'!M127</f>
        <v>0</v>
      </c>
      <c r="J108" s="18">
        <f>+'II-DEM RESULTADOS'!N127</f>
        <v>0</v>
      </c>
      <c r="K108" s="18">
        <f>+'II-DEM RESULTADOS'!O127</f>
        <v>0</v>
      </c>
      <c r="L108" s="18">
        <f>+'II-DEM RESULTADOS'!P127</f>
        <v>0</v>
      </c>
      <c r="M108" s="18">
        <f>+'II-DEM RESULTADOS'!Q127</f>
        <v>0</v>
      </c>
      <c r="N108" s="18">
        <f>+'II-DEM RESULTADOS'!R127</f>
        <v>0</v>
      </c>
      <c r="O108" s="18">
        <f>+'II-DEM RESULTADOS'!S127</f>
        <v>0</v>
      </c>
      <c r="P108" s="18">
        <f>+'II-DEM RESULTADOS'!T127</f>
        <v>0</v>
      </c>
      <c r="Q108" s="18">
        <f>+'II-DEM RESULTADOS'!U127</f>
        <v>0</v>
      </c>
      <c r="R108" s="18">
        <f>+'II-DEM RESULTADOS'!V127</f>
        <v>0</v>
      </c>
      <c r="S108" s="18">
        <f>+'II-DEM RESULTADOS'!W127</f>
        <v>0</v>
      </c>
      <c r="T108" s="18">
        <f>+'II-DEM RESULTADOS'!X127</f>
        <v>0</v>
      </c>
      <c r="U108" s="18">
        <f>+'II-DEM RESULTADOS'!Y127</f>
        <v>0</v>
      </c>
      <c r="V108" s="18">
        <f>+'II-DEM RESULTADOS'!Z127</f>
        <v>0</v>
      </c>
      <c r="W108" s="18">
        <f>+'II-DEM RESULTADOS'!AA127</f>
        <v>0</v>
      </c>
      <c r="X108" s="18">
        <f>+'II-DEM RESULTADOS'!AB127</f>
        <v>0</v>
      </c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1:33" ht="11.25">
      <c r="A109" s="17">
        <f>+'dados I'!$A$2</f>
        <v>20004348367</v>
      </c>
      <c r="B109" s="17">
        <f>+'dados I'!$B$2</f>
        <v>502491400</v>
      </c>
      <c r="C109" s="19">
        <f>+'II-DEM RESULTADOS'!C128</f>
        <v>689</v>
      </c>
      <c r="D109" s="19" t="str">
        <f>+'II-DEM RESULTADOS'!F128</f>
        <v>CUSTOS C/ APOIOS FIN. CONCEDIDOS A ASS. OU UTENTES</v>
      </c>
      <c r="E109" s="18">
        <f>+'II-DEM RESULTADOS'!I128</f>
        <v>0</v>
      </c>
      <c r="F109" s="18">
        <f>+'II-DEM RESULTADOS'!J128</f>
        <v>0</v>
      </c>
      <c r="G109" s="18">
        <f>+'II-DEM RESULTADOS'!K128</f>
        <v>0</v>
      </c>
      <c r="H109" s="18">
        <f>+'II-DEM RESULTADOS'!L128</f>
        <v>0</v>
      </c>
      <c r="I109" s="18">
        <f>+'II-DEM RESULTADOS'!M128</f>
        <v>0</v>
      </c>
      <c r="J109" s="18">
        <f>+'II-DEM RESULTADOS'!N128</f>
        <v>0</v>
      </c>
      <c r="K109" s="18">
        <f>+'II-DEM RESULTADOS'!O128</f>
        <v>0</v>
      </c>
      <c r="L109" s="18">
        <f>+'II-DEM RESULTADOS'!P128</f>
        <v>0</v>
      </c>
      <c r="M109" s="18">
        <f>+'II-DEM RESULTADOS'!Q128</f>
        <v>0</v>
      </c>
      <c r="N109" s="18">
        <f>+'II-DEM RESULTADOS'!R128</f>
        <v>0</v>
      </c>
      <c r="O109" s="18">
        <f>+'II-DEM RESULTADOS'!S128</f>
        <v>0</v>
      </c>
      <c r="P109" s="18">
        <f>+'II-DEM RESULTADOS'!T128</f>
        <v>0</v>
      </c>
      <c r="Q109" s="18">
        <f>+'II-DEM RESULTADOS'!U128</f>
        <v>0</v>
      </c>
      <c r="R109" s="18">
        <f>+'II-DEM RESULTADOS'!V128</f>
        <v>0</v>
      </c>
      <c r="S109" s="18">
        <f>+'II-DEM RESULTADOS'!W128</f>
        <v>0</v>
      </c>
      <c r="T109" s="18">
        <f>+'II-DEM RESULTADOS'!X128</f>
        <v>0</v>
      </c>
      <c r="U109" s="18">
        <f>+'II-DEM RESULTADOS'!Y128</f>
        <v>0</v>
      </c>
      <c r="V109" s="18">
        <f>+'II-DEM RESULTADOS'!Z128</f>
        <v>0</v>
      </c>
      <c r="W109" s="18">
        <f>+'II-DEM RESULTADOS'!AA128</f>
        <v>0</v>
      </c>
      <c r="X109" s="18">
        <f>+'II-DEM RESULTADOS'!AB128</f>
        <v>0</v>
      </c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1:33" ht="11.25">
      <c r="A110" s="17">
        <f>+'dados I'!$A$2</f>
        <v>20004348367</v>
      </c>
      <c r="B110" s="17">
        <f>+'dados I'!$B$2</f>
        <v>502491400</v>
      </c>
      <c r="C110" s="19">
        <f>+'II-DEM RESULTADOS'!C129</f>
        <v>69</v>
      </c>
      <c r="D110" s="19" t="str">
        <f>+'II-DEM RESULTADOS'!F129</f>
        <v>GASTOS E PERDAS DE FINANCIAMENTO</v>
      </c>
      <c r="E110" s="18">
        <f>+'II-DEM RESULTADOS'!I129</f>
        <v>12000</v>
      </c>
      <c r="F110" s="18">
        <f>+'II-DEM RESULTADOS'!J129</f>
        <v>6000</v>
      </c>
      <c r="G110" s="18">
        <f>+'II-DEM RESULTADOS'!K129</f>
        <v>6000</v>
      </c>
      <c r="H110" s="18">
        <f>+'II-DEM RESULTADOS'!L129</f>
        <v>0</v>
      </c>
      <c r="I110" s="18">
        <f>+'II-DEM RESULTADOS'!M129</f>
        <v>0</v>
      </c>
      <c r="J110" s="18">
        <f>+'II-DEM RESULTADOS'!N129</f>
        <v>0</v>
      </c>
      <c r="K110" s="18">
        <f>+'II-DEM RESULTADOS'!O129</f>
        <v>0</v>
      </c>
      <c r="L110" s="18">
        <f>+'II-DEM RESULTADOS'!P129</f>
        <v>0</v>
      </c>
      <c r="M110" s="18">
        <f>+'II-DEM RESULTADOS'!Q129</f>
        <v>0</v>
      </c>
      <c r="N110" s="18">
        <f>+'II-DEM RESULTADOS'!R129</f>
        <v>0</v>
      </c>
      <c r="O110" s="18">
        <f>+'II-DEM RESULTADOS'!S129</f>
        <v>0</v>
      </c>
      <c r="P110" s="18">
        <f>+'II-DEM RESULTADOS'!T129</f>
        <v>0</v>
      </c>
      <c r="Q110" s="18">
        <f>+'II-DEM RESULTADOS'!U129</f>
        <v>0</v>
      </c>
      <c r="R110" s="18">
        <f>+'II-DEM RESULTADOS'!V129</f>
        <v>0</v>
      </c>
      <c r="S110" s="18">
        <f>+'II-DEM RESULTADOS'!W129</f>
        <v>0</v>
      </c>
      <c r="T110" s="18">
        <f>+'II-DEM RESULTADOS'!X129</f>
        <v>0</v>
      </c>
      <c r="U110" s="18">
        <f>+'II-DEM RESULTADOS'!Y129</f>
        <v>0</v>
      </c>
      <c r="V110" s="18">
        <f>+'II-DEM RESULTADOS'!Z129</f>
        <v>0</v>
      </c>
      <c r="W110" s="18">
        <f>+'II-DEM RESULTADOS'!AA129</f>
        <v>0</v>
      </c>
      <c r="X110" s="18">
        <f>+'II-DEM RESULTADOS'!AB129</f>
        <v>0</v>
      </c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 ht="11.25">
      <c r="A111" s="17">
        <f>+'dados I'!$A$2</f>
        <v>20004348367</v>
      </c>
      <c r="B111" s="17">
        <f>+'dados I'!$B$2</f>
        <v>502491400</v>
      </c>
      <c r="C111" s="19">
        <f>+'II-DEM RESULTADOS'!C130</f>
        <v>6</v>
      </c>
      <c r="D111" s="19" t="str">
        <f>+'II-DEM RESULTADOS'!F130</f>
        <v>TOTAL GASTOS</v>
      </c>
      <c r="E111" s="18">
        <f>+'II-DEM RESULTADOS'!I130</f>
        <v>1194831</v>
      </c>
      <c r="F111" s="18">
        <f>+'II-DEM RESULTADOS'!J130</f>
        <v>310072</v>
      </c>
      <c r="G111" s="18">
        <f>+'II-DEM RESULTADOS'!K130</f>
        <v>310072</v>
      </c>
      <c r="H111" s="18">
        <f>+'II-DEM RESULTADOS'!L130</f>
        <v>329667</v>
      </c>
      <c r="I111" s="18">
        <f>+'II-DEM RESULTADOS'!M130</f>
        <v>137770</v>
      </c>
      <c r="J111" s="18">
        <f>+'II-DEM RESULTADOS'!N130</f>
        <v>107250</v>
      </c>
      <c r="K111" s="18">
        <f>+'II-DEM RESULTADOS'!O130</f>
        <v>0</v>
      </c>
      <c r="L111" s="18">
        <f>+'II-DEM RESULTADOS'!P130</f>
        <v>0</v>
      </c>
      <c r="M111" s="18">
        <f>+'II-DEM RESULTADOS'!Q130</f>
        <v>0</v>
      </c>
      <c r="N111" s="18">
        <f>+'II-DEM RESULTADOS'!R130</f>
        <v>0</v>
      </c>
      <c r="O111" s="18">
        <f>+'II-DEM RESULTADOS'!S130</f>
        <v>0</v>
      </c>
      <c r="P111" s="18">
        <f>+'II-DEM RESULTADOS'!T130</f>
        <v>0</v>
      </c>
      <c r="Q111" s="18">
        <f>+'II-DEM RESULTADOS'!U130</f>
        <v>0</v>
      </c>
      <c r="R111" s="18">
        <f>+'II-DEM RESULTADOS'!V130</f>
        <v>0</v>
      </c>
      <c r="S111" s="18">
        <f>+'II-DEM RESULTADOS'!W130</f>
        <v>0</v>
      </c>
      <c r="T111" s="18">
        <f>+'II-DEM RESULTADOS'!X130</f>
        <v>0</v>
      </c>
      <c r="U111" s="18">
        <f>+'II-DEM RESULTADOS'!Y130</f>
        <v>0</v>
      </c>
      <c r="V111" s="18">
        <f>+'II-DEM RESULTADOS'!Z130</f>
        <v>0</v>
      </c>
      <c r="W111" s="18">
        <f>+'II-DEM RESULTADOS'!AA130</f>
        <v>0</v>
      </c>
      <c r="X111" s="18">
        <f>+'II-DEM RESULTADOS'!AB130</f>
        <v>0</v>
      </c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1:33" ht="11.25">
      <c r="A112" s="17">
        <f>+'dados I'!$A$2</f>
        <v>20004348367</v>
      </c>
      <c r="B112" s="17">
        <f>+'dados I'!$B$2</f>
        <v>502491400</v>
      </c>
      <c r="C112" s="20">
        <f>+'II-DEM RESULTADOS'!C136</f>
        <v>85</v>
      </c>
      <c r="D112" s="20" t="str">
        <f>+'II-DEM RESULTADOS'!F136</f>
        <v>RESULTADOS ANTES IMPOSTOS</v>
      </c>
      <c r="E112" s="18">
        <f>+'II-DEM RESULTADOS'!I136</f>
        <v>580.3400000000838</v>
      </c>
      <c r="F112" s="18">
        <f>+'II-DEM RESULTADOS'!J136</f>
        <v>89.07000000000698</v>
      </c>
      <c r="G112" s="18">
        <f>+'II-DEM RESULTADOS'!K136</f>
        <v>89.07000000000698</v>
      </c>
      <c r="H112" s="18">
        <f>+'II-DEM RESULTADOS'!L136</f>
        <v>1.1199999999953434</v>
      </c>
      <c r="I112" s="18">
        <f>+'II-DEM RESULTADOS'!M136</f>
        <v>214.20000000001164</v>
      </c>
      <c r="J112" s="18">
        <f>+'II-DEM RESULTADOS'!N136</f>
        <v>186.88000000000466</v>
      </c>
      <c r="K112" s="18">
        <f>+'II-DEM RESULTADOS'!O136</f>
        <v>0</v>
      </c>
      <c r="L112" s="18">
        <f>+'II-DEM RESULTADOS'!P136</f>
        <v>0</v>
      </c>
      <c r="M112" s="18">
        <f>+'II-DEM RESULTADOS'!Q136</f>
        <v>0</v>
      </c>
      <c r="N112" s="18">
        <f>+'II-DEM RESULTADOS'!R136</f>
        <v>0</v>
      </c>
      <c r="O112" s="18">
        <f>+'II-DEM RESULTADOS'!S136</f>
        <v>0</v>
      </c>
      <c r="P112" s="18">
        <f>+'II-DEM RESULTADOS'!T136</f>
        <v>0</v>
      </c>
      <c r="Q112" s="18">
        <f>+'II-DEM RESULTADOS'!U136</f>
        <v>0</v>
      </c>
      <c r="R112" s="18">
        <f>+'II-DEM RESULTADOS'!V136</f>
        <v>0</v>
      </c>
      <c r="S112" s="18">
        <f>+'II-DEM RESULTADOS'!W136</f>
        <v>0</v>
      </c>
      <c r="T112" s="18">
        <f>+'II-DEM RESULTADOS'!X136</f>
        <v>0</v>
      </c>
      <c r="U112" s="18">
        <f>+'II-DEM RESULTADOS'!Y136</f>
        <v>0</v>
      </c>
      <c r="V112" s="18">
        <f>+'II-DEM RESULTADOS'!Z136</f>
        <v>0</v>
      </c>
      <c r="W112" s="18">
        <f>+'II-DEM RESULTADOS'!AA136</f>
        <v>0</v>
      </c>
      <c r="X112" s="18">
        <f>+'II-DEM RESULTADOS'!AB136</f>
        <v>0</v>
      </c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1:33" ht="11.25">
      <c r="A113" s="17">
        <f>+'dados I'!$A$2</f>
        <v>20004348367</v>
      </c>
      <c r="B113" s="17">
        <f>+'dados I'!$B$2</f>
        <v>502491400</v>
      </c>
      <c r="C113" s="20">
        <f>+'II-DEM RESULTADOS'!C137</f>
        <v>86</v>
      </c>
      <c r="D113" s="20" t="str">
        <f>+'II-DEM RESULTADOS'!F137</f>
        <v>IMPOSTO RENDIMENTO EXERCÍCIO</v>
      </c>
      <c r="E113" s="18">
        <f>+'II-DEM RESULTADOS'!I137</f>
        <v>0</v>
      </c>
      <c r="F113" s="18">
        <f>+'II-DEM RESULTADOS'!J137</f>
        <v>0</v>
      </c>
      <c r="G113" s="18">
        <f>+'II-DEM RESULTADOS'!K137</f>
        <v>0</v>
      </c>
      <c r="H113" s="18">
        <f>+'II-DEM RESULTADOS'!L137</f>
        <v>0</v>
      </c>
      <c r="I113" s="18">
        <f>+'II-DEM RESULTADOS'!M137</f>
        <v>0</v>
      </c>
      <c r="J113" s="18">
        <f>+'II-DEM RESULTADOS'!N137</f>
        <v>0</v>
      </c>
      <c r="K113" s="18">
        <f>+'II-DEM RESULTADOS'!O137</f>
        <v>0</v>
      </c>
      <c r="L113" s="18">
        <f>+'II-DEM RESULTADOS'!P137</f>
        <v>0</v>
      </c>
      <c r="M113" s="18">
        <f>+'II-DEM RESULTADOS'!Q137</f>
        <v>0</v>
      </c>
      <c r="N113" s="18">
        <f>+'II-DEM RESULTADOS'!R137</f>
        <v>0</v>
      </c>
      <c r="O113" s="18">
        <f>+'II-DEM RESULTADOS'!S137</f>
        <v>0</v>
      </c>
      <c r="P113" s="18">
        <f>+'II-DEM RESULTADOS'!T137</f>
        <v>0</v>
      </c>
      <c r="Q113" s="18">
        <f>+'II-DEM RESULTADOS'!U137</f>
        <v>0</v>
      </c>
      <c r="R113" s="18">
        <f>+'II-DEM RESULTADOS'!V137</f>
        <v>0</v>
      </c>
      <c r="S113" s="18">
        <f>+'II-DEM RESULTADOS'!W137</f>
        <v>0</v>
      </c>
      <c r="T113" s="18">
        <f>+'II-DEM RESULTADOS'!X137</f>
        <v>0</v>
      </c>
      <c r="U113" s="18">
        <f>+'II-DEM RESULTADOS'!Y137</f>
        <v>0</v>
      </c>
      <c r="V113" s="18">
        <f>+'II-DEM RESULTADOS'!Z137</f>
        <v>0</v>
      </c>
      <c r="W113" s="18">
        <f>+'II-DEM RESULTADOS'!AA137</f>
        <v>0</v>
      </c>
      <c r="X113" s="18">
        <f>+'II-DEM RESULTADOS'!AB137</f>
        <v>0</v>
      </c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1:33" ht="11.25">
      <c r="A114" s="17">
        <f>+'dados I'!$A$2</f>
        <v>20004348367</v>
      </c>
      <c r="B114" s="17">
        <f>+'dados I'!$B$2</f>
        <v>502491400</v>
      </c>
      <c r="C114" s="20">
        <f>+'II-DEM RESULTADOS'!C138</f>
        <v>88</v>
      </c>
      <c r="D114" s="20" t="str">
        <f>+'II-DEM RESULTADOS'!F138</f>
        <v>RESULTADO LÍQUIDO</v>
      </c>
      <c r="E114" s="18">
        <f>+'II-DEM RESULTADOS'!I138</f>
        <v>580.3400000000838</v>
      </c>
      <c r="F114" s="18">
        <f>+'II-DEM RESULTADOS'!J138</f>
        <v>89.07000000000698</v>
      </c>
      <c r="G114" s="18">
        <f>+'II-DEM RESULTADOS'!K138</f>
        <v>89.07000000000698</v>
      </c>
      <c r="H114" s="18">
        <f>+'II-DEM RESULTADOS'!L138</f>
        <v>1.1199999999953434</v>
      </c>
      <c r="I114" s="18">
        <f>+'II-DEM RESULTADOS'!M138</f>
        <v>214.20000000001164</v>
      </c>
      <c r="J114" s="18">
        <f>+'II-DEM RESULTADOS'!N138</f>
        <v>186.88000000000466</v>
      </c>
      <c r="K114" s="18">
        <f>+'II-DEM RESULTADOS'!O138</f>
        <v>0</v>
      </c>
      <c r="L114" s="18">
        <f>+'II-DEM RESULTADOS'!P138</f>
        <v>0</v>
      </c>
      <c r="M114" s="18">
        <f>+'II-DEM RESULTADOS'!Q138</f>
        <v>0</v>
      </c>
      <c r="N114" s="18">
        <f>+'II-DEM RESULTADOS'!R138</f>
        <v>0</v>
      </c>
      <c r="O114" s="18">
        <f>+'II-DEM RESULTADOS'!S138</f>
        <v>0</v>
      </c>
      <c r="P114" s="18">
        <f>+'II-DEM RESULTADOS'!T138</f>
        <v>0</v>
      </c>
      <c r="Q114" s="18">
        <f>+'II-DEM RESULTADOS'!U138</f>
        <v>0</v>
      </c>
      <c r="R114" s="18">
        <f>+'II-DEM RESULTADOS'!V138</f>
        <v>0</v>
      </c>
      <c r="S114" s="18">
        <f>+'II-DEM RESULTADOS'!W138</f>
        <v>0</v>
      </c>
      <c r="T114" s="18">
        <f>+'II-DEM RESULTADOS'!X138</f>
        <v>0</v>
      </c>
      <c r="U114" s="18">
        <f>+'II-DEM RESULTADOS'!Y138</f>
        <v>0</v>
      </c>
      <c r="V114" s="18">
        <f>+'II-DEM RESULTADOS'!Z138</f>
        <v>0</v>
      </c>
      <c r="W114" s="18">
        <f>+'II-DEM RESULTADOS'!AA138</f>
        <v>0</v>
      </c>
      <c r="X114" s="18">
        <f>+'II-DEM RESULTADOS'!AB138</f>
        <v>0</v>
      </c>
      <c r="Y114" s="17"/>
      <c r="Z114" s="17"/>
      <c r="AA114" s="17"/>
      <c r="AB114" s="17"/>
      <c r="AC114" s="17"/>
      <c r="AD114" s="17"/>
      <c r="AE114" s="17"/>
      <c r="AF114" s="17"/>
      <c r="AG114" s="17"/>
    </row>
    <row r="115" ht="11.25">
      <c r="C115" s="21"/>
    </row>
    <row r="116" ht="11.25">
      <c r="C116" s="21"/>
    </row>
    <row r="117" ht="11.25">
      <c r="C117" s="21"/>
    </row>
    <row r="118" ht="11.25">
      <c r="C118" s="21"/>
    </row>
    <row r="119" ht="11.25">
      <c r="C119" s="21"/>
    </row>
    <row r="120" ht="11.25">
      <c r="C120" s="21"/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lha10">
    <tabColor indexed="31"/>
  </sheetPr>
  <dimension ref="A1:GR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2" width="10.421875" style="16" bestFit="1" customWidth="1"/>
    <col min="3" max="57" width="10.57421875" style="16" bestFit="1" customWidth="1"/>
    <col min="58" max="58" width="31.00390625" style="16" bestFit="1" customWidth="1"/>
    <col min="59" max="59" width="24.7109375" style="16" customWidth="1"/>
    <col min="60" max="60" width="18.140625" style="16" bestFit="1" customWidth="1"/>
    <col min="61" max="61" width="18.140625" style="16" customWidth="1"/>
    <col min="62" max="62" width="12.57421875" style="16" bestFit="1" customWidth="1"/>
    <col min="63" max="65" width="9.140625" style="16" customWidth="1"/>
    <col min="66" max="66" width="12.00390625" style="16" bestFit="1" customWidth="1"/>
    <col min="67" max="67" width="12.00390625" style="16" customWidth="1"/>
    <col min="68" max="70" width="9.140625" style="16" customWidth="1"/>
    <col min="71" max="71" width="10.00390625" style="16" bestFit="1" customWidth="1"/>
    <col min="72" max="73" width="9.140625" style="16" customWidth="1"/>
    <col min="74" max="74" width="31.00390625" style="16" bestFit="1" customWidth="1"/>
    <col min="75" max="75" width="35.57421875" style="16" customWidth="1"/>
    <col min="76" max="77" width="9.140625" style="16" customWidth="1"/>
    <col min="78" max="78" width="13.140625" style="16" bestFit="1" customWidth="1"/>
    <col min="79" max="79" width="9.140625" style="16" customWidth="1"/>
    <col min="80" max="80" width="13.140625" style="16" bestFit="1" customWidth="1"/>
    <col min="81" max="82" width="9.140625" style="16" customWidth="1"/>
    <col min="83" max="83" width="8.28125" style="16" bestFit="1" customWidth="1"/>
    <col min="84" max="84" width="10.00390625" style="16" bestFit="1" customWidth="1"/>
    <col min="85" max="85" width="10.28125" style="16" bestFit="1" customWidth="1"/>
    <col min="86" max="86" width="7.00390625" style="16" bestFit="1" customWidth="1"/>
    <col min="87" max="87" width="7.28125" style="16" bestFit="1" customWidth="1"/>
    <col min="88" max="115" width="9.140625" style="16" customWidth="1"/>
    <col min="116" max="116" width="18.421875" style="16" bestFit="1" customWidth="1"/>
    <col min="117" max="117" width="19.8515625" style="16" bestFit="1" customWidth="1"/>
    <col min="118" max="118" width="20.7109375" style="16" bestFit="1" customWidth="1"/>
    <col min="119" max="119" width="19.8515625" style="16" bestFit="1" customWidth="1"/>
    <col min="120" max="121" width="22.7109375" style="16" bestFit="1" customWidth="1"/>
    <col min="122" max="122" width="18.8515625" style="16" bestFit="1" customWidth="1"/>
    <col min="123" max="124" width="20.7109375" style="16" bestFit="1" customWidth="1"/>
    <col min="125" max="125" width="18.8515625" style="16" bestFit="1" customWidth="1"/>
    <col min="126" max="126" width="20.7109375" style="16" bestFit="1" customWidth="1"/>
    <col min="127" max="127" width="20.8515625" style="16" bestFit="1" customWidth="1"/>
    <col min="128" max="128" width="17.421875" style="16" bestFit="1" customWidth="1"/>
    <col min="129" max="129" width="19.28125" style="16" bestFit="1" customWidth="1"/>
    <col min="130" max="130" width="19.421875" style="16" bestFit="1" customWidth="1"/>
    <col min="131" max="131" width="17.57421875" style="16" bestFit="1" customWidth="1"/>
    <col min="132" max="132" width="19.421875" style="16" bestFit="1" customWidth="1"/>
    <col min="133" max="133" width="21.7109375" style="16" bestFit="1" customWidth="1"/>
    <col min="134" max="134" width="19.57421875" style="16" bestFit="1" customWidth="1"/>
    <col min="135" max="135" width="21.57421875" style="16" bestFit="1" customWidth="1"/>
    <col min="136" max="136" width="21.7109375" style="16" bestFit="1" customWidth="1"/>
    <col min="137" max="137" width="19.7109375" style="16" bestFit="1" customWidth="1"/>
    <col min="138" max="138" width="21.7109375" style="16" bestFit="1" customWidth="1"/>
    <col min="139" max="139" width="21.8515625" style="16" bestFit="1" customWidth="1"/>
    <col min="140" max="140" width="19.7109375" style="16" bestFit="1" customWidth="1"/>
    <col min="141" max="141" width="21.7109375" style="16" bestFit="1" customWidth="1"/>
    <col min="142" max="142" width="21.8515625" style="16" bestFit="1" customWidth="1"/>
    <col min="143" max="143" width="17.8515625" style="16" bestFit="1" customWidth="1"/>
    <col min="144" max="144" width="21.7109375" style="16" bestFit="1" customWidth="1"/>
    <col min="145" max="145" width="22.57421875" style="16" bestFit="1" customWidth="1"/>
    <col min="146" max="146" width="21.00390625" style="16" bestFit="1" customWidth="1"/>
    <col min="147" max="147" width="24.421875" style="16" bestFit="1" customWidth="1"/>
    <col min="148" max="148" width="24.57421875" style="16" bestFit="1" customWidth="1"/>
    <col min="149" max="149" width="20.57421875" style="16" bestFit="1" customWidth="1"/>
    <col min="150" max="150" width="22.57421875" style="16" bestFit="1" customWidth="1"/>
    <col min="151" max="151" width="22.7109375" style="16" bestFit="1" customWidth="1"/>
    <col min="152" max="152" width="19.140625" style="16" bestFit="1" customWidth="1"/>
    <col min="153" max="153" width="21.00390625" style="16" bestFit="1" customWidth="1"/>
    <col min="154" max="154" width="21.140625" style="16" bestFit="1" customWidth="1"/>
    <col min="155" max="155" width="19.28125" style="16" bestFit="1" customWidth="1"/>
    <col min="156" max="156" width="21.140625" style="16" bestFit="1" customWidth="1"/>
    <col min="157" max="158" width="21.421875" style="16" bestFit="1" customWidth="1"/>
    <col min="159" max="159" width="23.28125" style="16" bestFit="1" customWidth="1"/>
    <col min="160" max="160" width="23.421875" style="16" bestFit="1" customWidth="1"/>
    <col min="161" max="161" width="18.421875" style="16" bestFit="1" customWidth="1"/>
    <col min="162" max="162" width="20.28125" style="16" bestFit="1" customWidth="1"/>
    <col min="163" max="163" width="20.421875" style="16" bestFit="1" customWidth="1"/>
    <col min="164" max="164" width="21.57421875" style="16" bestFit="1" customWidth="1"/>
    <col min="165" max="165" width="23.421875" style="16" bestFit="1" customWidth="1"/>
    <col min="166" max="166" width="23.57421875" style="16" bestFit="1" customWidth="1"/>
    <col min="167" max="167" width="19.140625" style="16" bestFit="1" customWidth="1"/>
    <col min="168" max="168" width="21.00390625" style="16" bestFit="1" customWidth="1"/>
    <col min="169" max="169" width="21.140625" style="16" bestFit="1" customWidth="1"/>
    <col min="170" max="170" width="19.57421875" style="16" bestFit="1" customWidth="1"/>
    <col min="171" max="16384" width="9.140625" style="16" customWidth="1"/>
  </cols>
  <sheetData>
    <row r="1" spans="1:200" ht="11.25">
      <c r="A1" s="16" t="s">
        <v>12</v>
      </c>
      <c r="B1" s="16" t="s">
        <v>13</v>
      </c>
      <c r="C1" s="16" t="s">
        <v>474</v>
      </c>
      <c r="D1" s="16" t="s">
        <v>475</v>
      </c>
      <c r="E1" s="16" t="s">
        <v>476</v>
      </c>
      <c r="F1" s="16" t="s">
        <v>477</v>
      </c>
      <c r="G1" s="16" t="s">
        <v>478</v>
      </c>
      <c r="H1" s="16" t="s">
        <v>479</v>
      </c>
      <c r="I1" s="16" t="s">
        <v>480</v>
      </c>
      <c r="J1" s="16" t="s">
        <v>481</v>
      </c>
      <c r="K1" s="16" t="s">
        <v>482</v>
      </c>
      <c r="L1" s="16" t="s">
        <v>483</v>
      </c>
      <c r="M1" s="16" t="s">
        <v>484</v>
      </c>
      <c r="N1" s="16" t="s">
        <v>485</v>
      </c>
      <c r="O1" s="16" t="s">
        <v>486</v>
      </c>
      <c r="P1" s="16" t="s">
        <v>487</v>
      </c>
      <c r="Q1" s="16" t="s">
        <v>488</v>
      </c>
      <c r="R1" s="16" t="s">
        <v>489</v>
      </c>
      <c r="S1" s="16" t="s">
        <v>490</v>
      </c>
      <c r="T1" s="16" t="s">
        <v>491</v>
      </c>
      <c r="U1" s="16" t="s">
        <v>492</v>
      </c>
      <c r="V1" s="16" t="s">
        <v>493</v>
      </c>
      <c r="W1" s="16" t="s">
        <v>494</v>
      </c>
      <c r="X1" s="16" t="s">
        <v>495</v>
      </c>
      <c r="Y1" s="16" t="s">
        <v>496</v>
      </c>
      <c r="Z1" s="16" t="s">
        <v>497</v>
      </c>
      <c r="AA1" s="16" t="s">
        <v>498</v>
      </c>
      <c r="AB1" s="16" t="s">
        <v>499</v>
      </c>
      <c r="AC1" s="16" t="s">
        <v>500</v>
      </c>
      <c r="AD1" s="16" t="s">
        <v>501</v>
      </c>
      <c r="AE1" s="16" t="s">
        <v>502</v>
      </c>
      <c r="AF1" s="16" t="s">
        <v>503</v>
      </c>
      <c r="AG1" s="16" t="s">
        <v>504</v>
      </c>
      <c r="AH1" s="16" t="s">
        <v>505</v>
      </c>
      <c r="AI1" s="16" t="s">
        <v>506</v>
      </c>
      <c r="AJ1" s="16" t="s">
        <v>507</v>
      </c>
      <c r="AK1" s="16" t="s">
        <v>508</v>
      </c>
      <c r="AL1" s="16" t="s">
        <v>509</v>
      </c>
      <c r="AM1" s="16" t="s">
        <v>510</v>
      </c>
      <c r="AN1" s="16" t="s">
        <v>511</v>
      </c>
      <c r="AO1" s="16" t="s">
        <v>512</v>
      </c>
      <c r="AP1" s="16" t="s">
        <v>513</v>
      </c>
      <c r="AQ1" s="16" t="s">
        <v>514</v>
      </c>
      <c r="AR1" s="16" t="s">
        <v>515</v>
      </c>
      <c r="AS1" s="16" t="s">
        <v>516</v>
      </c>
      <c r="AT1" s="16" t="s">
        <v>517</v>
      </c>
      <c r="AU1" s="16" t="s">
        <v>518</v>
      </c>
      <c r="AV1" s="16" t="s">
        <v>519</v>
      </c>
      <c r="AW1" s="16" t="s">
        <v>520</v>
      </c>
      <c r="AX1" s="16" t="s">
        <v>521</v>
      </c>
      <c r="AY1" s="16" t="s">
        <v>522</v>
      </c>
      <c r="AZ1" s="16" t="s">
        <v>523</v>
      </c>
      <c r="BA1" s="16" t="s">
        <v>524</v>
      </c>
      <c r="BB1" s="16" t="s">
        <v>525</v>
      </c>
      <c r="BC1" s="16" t="s">
        <v>526</v>
      </c>
      <c r="BD1" s="16" t="s">
        <v>527</v>
      </c>
      <c r="BE1" s="16" t="s">
        <v>528</v>
      </c>
      <c r="BF1" s="16" t="s">
        <v>529</v>
      </c>
      <c r="BG1" s="16" t="s">
        <v>529</v>
      </c>
      <c r="BH1" s="16" t="s">
        <v>530</v>
      </c>
      <c r="BI1" s="16" t="s">
        <v>531</v>
      </c>
      <c r="BJ1" s="16" t="s">
        <v>532</v>
      </c>
      <c r="BK1" s="16" t="s">
        <v>533</v>
      </c>
      <c r="BL1" s="16" t="s">
        <v>536</v>
      </c>
      <c r="BM1" s="16" t="s">
        <v>534</v>
      </c>
      <c r="BN1" s="16" t="s">
        <v>537</v>
      </c>
      <c r="BO1" s="18">
        <f>+'III- FINANCIAMENTO'!$H78</f>
        <v>0</v>
      </c>
      <c r="BP1" s="16" t="s">
        <v>538</v>
      </c>
      <c r="BQ1" s="16" t="s">
        <v>539</v>
      </c>
      <c r="BR1" s="16" t="s">
        <v>540</v>
      </c>
      <c r="BS1" s="16" t="s">
        <v>541</v>
      </c>
      <c r="BT1" s="16" t="s">
        <v>542</v>
      </c>
      <c r="BU1" s="16" t="s">
        <v>543</v>
      </c>
      <c r="BV1" s="16" t="s">
        <v>544</v>
      </c>
      <c r="BW1" s="16" t="s">
        <v>545</v>
      </c>
      <c r="BX1" s="16" t="s">
        <v>546</v>
      </c>
      <c r="BY1" s="16" t="s">
        <v>547</v>
      </c>
      <c r="BZ1" s="16" t="s">
        <v>548</v>
      </c>
      <c r="CA1" s="16" t="s">
        <v>549</v>
      </c>
      <c r="CB1" s="16" t="s">
        <v>550</v>
      </c>
      <c r="CC1" s="22" t="s">
        <v>551</v>
      </c>
      <c r="CD1" s="22" t="s">
        <v>552</v>
      </c>
      <c r="CE1" s="22" t="s">
        <v>553</v>
      </c>
      <c r="CF1" s="22" t="s">
        <v>554</v>
      </c>
      <c r="CG1" s="22" t="s">
        <v>555</v>
      </c>
      <c r="CH1" s="23" t="s">
        <v>556</v>
      </c>
      <c r="CI1" s="23" t="s">
        <v>557</v>
      </c>
      <c r="CJ1" s="23" t="s">
        <v>558</v>
      </c>
      <c r="CK1" s="23" t="s">
        <v>559</v>
      </c>
      <c r="CL1" s="23" t="s">
        <v>560</v>
      </c>
      <c r="CM1" s="22" t="s">
        <v>561</v>
      </c>
      <c r="CN1" s="22" t="s">
        <v>562</v>
      </c>
      <c r="CO1" s="22" t="s">
        <v>563</v>
      </c>
      <c r="CP1" s="22" t="s">
        <v>564</v>
      </c>
      <c r="CQ1" s="22" t="s">
        <v>565</v>
      </c>
      <c r="CR1" s="23" t="s">
        <v>566</v>
      </c>
      <c r="CS1" s="23" t="s">
        <v>567</v>
      </c>
      <c r="CT1" s="23" t="s">
        <v>568</v>
      </c>
      <c r="CU1" s="23" t="s">
        <v>569</v>
      </c>
      <c r="CV1" s="23" t="s">
        <v>570</v>
      </c>
      <c r="CW1" s="22" t="s">
        <v>571</v>
      </c>
      <c r="CX1" s="22" t="s">
        <v>572</v>
      </c>
      <c r="CY1" s="22" t="s">
        <v>573</v>
      </c>
      <c r="CZ1" s="22" t="s">
        <v>574</v>
      </c>
      <c r="DA1" s="22" t="s">
        <v>575</v>
      </c>
      <c r="DB1" s="23" t="s">
        <v>576</v>
      </c>
      <c r="DC1" s="23" t="s">
        <v>577</v>
      </c>
      <c r="DD1" s="23" t="s">
        <v>578</v>
      </c>
      <c r="DE1" s="23" t="s">
        <v>579</v>
      </c>
      <c r="DF1" s="23" t="s">
        <v>580</v>
      </c>
      <c r="DG1" s="22" t="s">
        <v>581</v>
      </c>
      <c r="DH1" s="22" t="s">
        <v>582</v>
      </c>
      <c r="DI1" s="22" t="s">
        <v>583</v>
      </c>
      <c r="DJ1" s="22" t="s">
        <v>584</v>
      </c>
      <c r="DK1" s="22" t="s">
        <v>585</v>
      </c>
      <c r="DL1" s="16" t="s">
        <v>586</v>
      </c>
      <c r="DM1" s="25" t="s">
        <v>587</v>
      </c>
      <c r="DN1" s="25" t="s">
        <v>588</v>
      </c>
      <c r="DO1" s="25" t="s">
        <v>589</v>
      </c>
      <c r="DP1" s="25" t="s">
        <v>590</v>
      </c>
      <c r="DQ1" s="25" t="s">
        <v>591</v>
      </c>
      <c r="DR1" s="22" t="s">
        <v>592</v>
      </c>
      <c r="DS1" s="22" t="s">
        <v>593</v>
      </c>
      <c r="DT1" s="22" t="s">
        <v>594</v>
      </c>
      <c r="DU1" s="23" t="s">
        <v>595</v>
      </c>
      <c r="DV1" s="23" t="s">
        <v>596</v>
      </c>
      <c r="DW1" s="23" t="s">
        <v>597</v>
      </c>
      <c r="DX1" s="22" t="s">
        <v>598</v>
      </c>
      <c r="DY1" s="22" t="s">
        <v>599</v>
      </c>
      <c r="DZ1" s="22" t="s">
        <v>600</v>
      </c>
      <c r="EA1" s="23" t="s">
        <v>601</v>
      </c>
      <c r="EB1" s="23" t="s">
        <v>602</v>
      </c>
      <c r="EC1" s="23" t="s">
        <v>603</v>
      </c>
      <c r="ED1" s="22" t="s">
        <v>604</v>
      </c>
      <c r="EE1" s="22" t="s">
        <v>605</v>
      </c>
      <c r="EF1" s="22" t="s">
        <v>606</v>
      </c>
      <c r="EG1" s="23" t="s">
        <v>607</v>
      </c>
      <c r="EH1" s="23" t="s">
        <v>608</v>
      </c>
      <c r="EI1" s="23" t="s">
        <v>609</v>
      </c>
      <c r="EJ1" s="22" t="s">
        <v>610</v>
      </c>
      <c r="EK1" s="22" t="s">
        <v>611</v>
      </c>
      <c r="EL1" s="22" t="s">
        <v>612</v>
      </c>
      <c r="EM1" s="16" t="s">
        <v>613</v>
      </c>
      <c r="EN1" s="25" t="s">
        <v>614</v>
      </c>
      <c r="EO1" s="25" t="s">
        <v>615</v>
      </c>
      <c r="EP1" s="25" t="s">
        <v>616</v>
      </c>
      <c r="EQ1" s="25" t="s">
        <v>617</v>
      </c>
      <c r="ER1" s="25" t="s">
        <v>618</v>
      </c>
      <c r="ES1" s="22" t="s">
        <v>619</v>
      </c>
      <c r="ET1" s="22" t="s">
        <v>620</v>
      </c>
      <c r="EU1" s="22" t="s">
        <v>621</v>
      </c>
      <c r="EV1" s="23" t="s">
        <v>622</v>
      </c>
      <c r="EW1" s="23" t="s">
        <v>623</v>
      </c>
      <c r="EX1" s="23" t="s">
        <v>624</v>
      </c>
      <c r="EY1" s="22" t="s">
        <v>625</v>
      </c>
      <c r="EZ1" s="22" t="s">
        <v>626</v>
      </c>
      <c r="FA1" s="22" t="s">
        <v>627</v>
      </c>
      <c r="FB1" s="23" t="s">
        <v>628</v>
      </c>
      <c r="FC1" s="23" t="s">
        <v>629</v>
      </c>
      <c r="FD1" s="23" t="s">
        <v>630</v>
      </c>
      <c r="FE1" s="22" t="s">
        <v>631</v>
      </c>
      <c r="FF1" s="22" t="s">
        <v>632</v>
      </c>
      <c r="FG1" s="22" t="s">
        <v>633</v>
      </c>
      <c r="FH1" s="23" t="s">
        <v>634</v>
      </c>
      <c r="FI1" s="23" t="s">
        <v>635</v>
      </c>
      <c r="FJ1" s="23" t="s">
        <v>636</v>
      </c>
      <c r="FK1" s="22" t="s">
        <v>637</v>
      </c>
      <c r="FL1" s="22" t="s">
        <v>638</v>
      </c>
      <c r="FM1" s="22" t="s">
        <v>639</v>
      </c>
      <c r="FN1" s="16" t="s">
        <v>640</v>
      </c>
      <c r="FO1" s="26" t="s">
        <v>641</v>
      </c>
      <c r="FP1" s="26" t="s">
        <v>642</v>
      </c>
      <c r="FQ1" s="26" t="s">
        <v>643</v>
      </c>
      <c r="FR1" s="26" t="s">
        <v>644</v>
      </c>
      <c r="FS1" s="26" t="s">
        <v>645</v>
      </c>
      <c r="FT1" s="27" t="s">
        <v>646</v>
      </c>
      <c r="FU1" s="27" t="s">
        <v>647</v>
      </c>
      <c r="FV1" s="27" t="s">
        <v>648</v>
      </c>
      <c r="FW1" s="27" t="s">
        <v>649</v>
      </c>
      <c r="FX1" s="27" t="s">
        <v>650</v>
      </c>
      <c r="FY1" s="26" t="s">
        <v>651</v>
      </c>
      <c r="FZ1" s="26" t="s">
        <v>652</v>
      </c>
      <c r="GA1" s="26" t="s">
        <v>653</v>
      </c>
      <c r="GB1" s="26" t="s">
        <v>654</v>
      </c>
      <c r="GC1" s="26" t="s">
        <v>655</v>
      </c>
      <c r="GD1" s="27" t="s">
        <v>656</v>
      </c>
      <c r="GE1" s="27" t="s">
        <v>657</v>
      </c>
      <c r="GF1" s="27" t="s">
        <v>658</v>
      </c>
      <c r="GG1" s="27" t="s">
        <v>659</v>
      </c>
      <c r="GH1" s="27" t="s">
        <v>660</v>
      </c>
      <c r="GI1" s="26" t="s">
        <v>661</v>
      </c>
      <c r="GJ1" s="26" t="s">
        <v>662</v>
      </c>
      <c r="GK1" s="26" t="s">
        <v>663</v>
      </c>
      <c r="GL1" s="26" t="s">
        <v>664</v>
      </c>
      <c r="GM1" s="26" t="s">
        <v>665</v>
      </c>
      <c r="GN1" s="27" t="s">
        <v>666</v>
      </c>
      <c r="GO1" s="27" t="s">
        <v>667</v>
      </c>
      <c r="GP1" s="27" t="s">
        <v>668</v>
      </c>
      <c r="GQ1" s="27" t="s">
        <v>669</v>
      </c>
      <c r="GR1" s="27" t="s">
        <v>670</v>
      </c>
    </row>
    <row r="2" spans="1:200" ht="11.25">
      <c r="A2" s="17">
        <f>+'I-DADOS GERAIS'!L14</f>
        <v>20004348367</v>
      </c>
      <c r="B2" s="17">
        <f>+'I-DADOS GERAIS'!G14</f>
        <v>502491400</v>
      </c>
      <c r="C2" s="18">
        <f>+'III- FINANCIAMENTO'!$H15</f>
        <v>0</v>
      </c>
      <c r="D2" s="18">
        <f>+'III- FINANCIAMENTO'!$H16</f>
        <v>0</v>
      </c>
      <c r="E2" s="18">
        <f>+'III- FINANCIAMENTO'!$H17</f>
        <v>0</v>
      </c>
      <c r="F2" s="18">
        <f>+'III- FINANCIAMENTO'!$H18</f>
        <v>0</v>
      </c>
      <c r="G2" s="18">
        <f>+'III- FINANCIAMENTO'!$H19</f>
        <v>0</v>
      </c>
      <c r="H2" s="18">
        <f>+'III- FINANCIAMENTO'!$H20</f>
        <v>0</v>
      </c>
      <c r="I2" s="18">
        <f>+'III- FINANCIAMENTO'!$H21</f>
        <v>0</v>
      </c>
      <c r="J2" s="18">
        <f>+'III- FINANCIAMENTO'!$H22</f>
        <v>0</v>
      </c>
      <c r="K2" s="18">
        <f>+'III- FINANCIAMENTO'!$H23</f>
        <v>0</v>
      </c>
      <c r="L2" s="18">
        <f>+'III- FINANCIAMENTO'!$H24</f>
        <v>0</v>
      </c>
      <c r="M2" s="18">
        <f>+'III- FINANCIAMENTO'!$H25</f>
        <v>0</v>
      </c>
      <c r="N2" s="18">
        <f>+'III- FINANCIAMENTO'!$H26</f>
        <v>0</v>
      </c>
      <c r="O2" s="18">
        <f>+'III- FINANCIAMENTO'!$H27</f>
        <v>0</v>
      </c>
      <c r="P2" s="18">
        <f>+'III- FINANCIAMENTO'!$H28</f>
        <v>0</v>
      </c>
      <c r="Q2" s="18">
        <f>+'III- FINANCIAMENTO'!$H29</f>
        <v>0</v>
      </c>
      <c r="R2" s="18">
        <f>+'III- FINANCIAMENTO'!$H30</f>
        <v>0</v>
      </c>
      <c r="S2" s="18">
        <f>+'III- FINANCIAMENTO'!$H31</f>
        <v>0</v>
      </c>
      <c r="T2" s="18">
        <f>+'III- FINANCIAMENTO'!$H32</f>
        <v>0</v>
      </c>
      <c r="U2" s="18">
        <f>+'III- FINANCIAMENTO'!$H33</f>
        <v>0</v>
      </c>
      <c r="V2" s="18">
        <f>+'III- FINANCIAMENTO'!$H34</f>
        <v>54648</v>
      </c>
      <c r="W2" s="18">
        <f>+'III- FINANCIAMENTO'!$H35</f>
        <v>0</v>
      </c>
      <c r="X2" s="18">
        <f>+'III- FINANCIAMENTO'!$H36</f>
        <v>0</v>
      </c>
      <c r="Y2" s="18">
        <f>+'III- FINANCIAMENTO'!$H37</f>
        <v>0</v>
      </c>
      <c r="Z2" s="18">
        <f>+'III- FINANCIAMENTO'!$H38</f>
        <v>401623.2</v>
      </c>
      <c r="AA2" s="18">
        <f>+'III- FINANCIAMENTO'!$H39</f>
        <v>0</v>
      </c>
      <c r="AB2" s="18">
        <f>+'III- FINANCIAMENTO'!$H40</f>
        <v>350120.16</v>
      </c>
      <c r="AC2" s="18">
        <f>+'III- FINANCIAMENTO'!$H41</f>
        <v>0</v>
      </c>
      <c r="AD2" s="18">
        <f>+'III- FINANCIAMENTO'!$H42</f>
        <v>0</v>
      </c>
      <c r="AE2" s="18">
        <f>+'III- FINANCIAMENTO'!$H43</f>
        <v>0</v>
      </c>
      <c r="AF2" s="18">
        <f>+'III- FINANCIAMENTO'!$H44</f>
        <v>0</v>
      </c>
      <c r="AG2" s="18">
        <f>+'III- FINANCIAMENTO'!$H45</f>
        <v>0</v>
      </c>
      <c r="AH2" s="18">
        <f>+'III- FINANCIAMENTO'!$H46</f>
        <v>0</v>
      </c>
      <c r="AI2" s="18">
        <f>+'III- FINANCIAMENTO'!$H47</f>
        <v>0</v>
      </c>
      <c r="AJ2" s="18">
        <f>+'III- FINANCIAMENTO'!$H48</f>
        <v>0</v>
      </c>
      <c r="AK2" s="18">
        <f>+'III- FINANCIAMENTO'!$H49</f>
        <v>0</v>
      </c>
      <c r="AL2" s="18">
        <f>+'III- FINANCIAMENTO'!$H50</f>
        <v>0</v>
      </c>
      <c r="AM2" s="18">
        <f>+'III- FINANCIAMENTO'!$H51</f>
        <v>0</v>
      </c>
      <c r="AN2" s="18">
        <f>+'III- FINANCIAMENTO'!$H52</f>
        <v>0</v>
      </c>
      <c r="AO2" s="18">
        <f>+'III- FINANCIAMENTO'!$H53</f>
        <v>0</v>
      </c>
      <c r="AP2" s="18">
        <f>+'III- FINANCIAMENTO'!$H54</f>
        <v>0</v>
      </c>
      <c r="AQ2" s="18">
        <f>+'III- FINANCIAMENTO'!$H55</f>
        <v>0</v>
      </c>
      <c r="AR2" s="18">
        <f>+'III- FINANCIAMENTO'!$H56</f>
        <v>0</v>
      </c>
      <c r="AS2" s="18">
        <f>+'III- FINANCIAMENTO'!$H57</f>
        <v>0</v>
      </c>
      <c r="AT2" s="18">
        <f>+'III- FINANCIAMENTO'!$H58</f>
        <v>0</v>
      </c>
      <c r="AU2" s="18">
        <f>+'III- FINANCIAMENTO'!$H59</f>
        <v>0</v>
      </c>
      <c r="AV2" s="18">
        <f>+'III- FINANCIAMENTO'!$H60</f>
        <v>0</v>
      </c>
      <c r="AW2" s="18">
        <f>+'III- FINANCIAMENTO'!$H61</f>
        <v>0</v>
      </c>
      <c r="AX2" s="18">
        <f>+'III- FINANCIAMENTO'!$H62</f>
        <v>0</v>
      </c>
      <c r="AY2" s="18">
        <f>+'III- FINANCIAMENTO'!$H63</f>
        <v>0</v>
      </c>
      <c r="AZ2" s="18">
        <f>+'III- FINANCIAMENTO'!$H64</f>
        <v>0</v>
      </c>
      <c r="BA2" s="18">
        <f>+'III- FINANCIAMENTO'!$H65</f>
        <v>0</v>
      </c>
      <c r="BB2" s="18">
        <f>+'III- FINANCIAMENTO'!$H66</f>
        <v>0</v>
      </c>
      <c r="BC2" s="18">
        <f>+'III- FINANCIAMENTO'!$H67</f>
        <v>0</v>
      </c>
      <c r="BD2" s="18">
        <f>+'III- FINANCIAMENTO'!$H68</f>
        <v>0</v>
      </c>
      <c r="BE2" s="18">
        <f>+'III- FINANCIAMENTO'!$H69</f>
        <v>0</v>
      </c>
      <c r="BF2" s="18">
        <f>+'III- FINANCIAMENTO'!$H70</f>
        <v>0</v>
      </c>
      <c r="BG2" s="18" t="e">
        <f>+'III- FINANCIAMENTO'!#REF!</f>
        <v>#REF!</v>
      </c>
      <c r="BH2" s="18">
        <f>+'III- FINANCIAMENTO'!$H71</f>
        <v>0</v>
      </c>
      <c r="BI2" s="24">
        <f>+'III- FINANCIAMENTO'!$H73</f>
        <v>0</v>
      </c>
      <c r="BJ2" s="18">
        <f>+'III- FINANCIAMENTO'!$H74</f>
        <v>0</v>
      </c>
      <c r="BK2" s="18">
        <f>+'III- FINANCIAMENTO'!$H75</f>
        <v>0</v>
      </c>
      <c r="BL2" s="18">
        <f>+'III- FINANCIAMENTO'!$H76</f>
        <v>0</v>
      </c>
      <c r="BM2" s="18">
        <f>+'III- FINANCIAMENTO'!$H77</f>
        <v>0</v>
      </c>
      <c r="BN2" s="24">
        <f>+'III- FINANCIAMENTO'!$H79</f>
        <v>0</v>
      </c>
      <c r="BO2" s="18">
        <f>+'III- FINANCIAMENTO'!$H80</f>
        <v>0</v>
      </c>
      <c r="BP2" s="18">
        <f>+'III- FINANCIAMENTO'!$H81</f>
        <v>0</v>
      </c>
      <c r="BQ2" s="18">
        <f>+'III- FINANCIAMENTO'!$H82</f>
        <v>0</v>
      </c>
      <c r="BR2" s="18">
        <f>+'III- FINANCIAMENTO'!$H83</f>
        <v>0</v>
      </c>
      <c r="BS2" s="18">
        <f>+'III- FINANCIAMENTO'!$H84</f>
        <v>0</v>
      </c>
      <c r="BT2" s="18">
        <f>+'III- FINANCIAMENTO'!$H85</f>
        <v>0</v>
      </c>
      <c r="BU2" s="18">
        <f>+'III- FINANCIAMENTO'!$H86</f>
        <v>0</v>
      </c>
      <c r="BV2" s="18">
        <f>+'III- FINANCIAMENTO'!$H87</f>
        <v>0</v>
      </c>
      <c r="BW2" s="18">
        <f>+'III- FINANCIAMENTO'!$H88</f>
        <v>0</v>
      </c>
      <c r="BX2" s="18">
        <f>+'III- FINANCIAMENTO'!$H89</f>
        <v>0</v>
      </c>
      <c r="BY2" s="18">
        <f>+'III- FINANCIAMENTO'!$H90</f>
        <v>0</v>
      </c>
      <c r="BZ2" s="24">
        <f>+'III- FINANCIAMENTO'!$H92</f>
        <v>0</v>
      </c>
      <c r="CA2" s="18">
        <f>+'III- FINANCIAMENTO'!$H93</f>
        <v>0</v>
      </c>
      <c r="CB2" s="18">
        <f>+'III- FINANCIAMENTO'!$H94</f>
        <v>0</v>
      </c>
      <c r="CC2" s="18">
        <f>+'III- FINANCIAMENTO'!$H95</f>
        <v>0</v>
      </c>
      <c r="CD2" s="18">
        <f>+'III- FINANCIAMENTO'!$H96</f>
        <v>0</v>
      </c>
      <c r="CE2" s="18">
        <f>+'III- FINANCIAMENTO'!$H97</f>
        <v>0</v>
      </c>
      <c r="CF2" s="18">
        <f>+'III- FINANCIAMENTO'!$H98</f>
        <v>0</v>
      </c>
      <c r="CG2" s="18">
        <f>+'III- FINANCIAMENTO'!$H99</f>
        <v>0</v>
      </c>
      <c r="CH2" s="18">
        <f>+'III- FINANCIAMENTO'!$H100</f>
        <v>0</v>
      </c>
      <c r="CI2" s="18">
        <f>+'III- FINANCIAMENTO'!$H101</f>
        <v>0</v>
      </c>
      <c r="CJ2" s="18" t="str">
        <f>+'III- FINANCIAMENTO'!$H102</f>
        <v>8,549,94</v>
      </c>
      <c r="CK2" s="18">
        <f>+'III- FINANCIAMENTO'!$H103</f>
        <v>0</v>
      </c>
      <c r="CL2" s="18">
        <f>+'III- FINANCIAMENTO'!$H104</f>
        <v>0</v>
      </c>
      <c r="CM2" s="18">
        <f>+'III- FINANCIAMENTO'!$H105</f>
        <v>0</v>
      </c>
      <c r="CN2" s="18">
        <f>+'III- FINANCIAMENTO'!$H106</f>
        <v>2000</v>
      </c>
      <c r="CO2" s="18">
        <f>+'III- FINANCIAMENTO'!$H107</f>
        <v>0</v>
      </c>
      <c r="CP2" s="18">
        <f>+'III- FINANCIAMENTO'!$H108</f>
        <v>0</v>
      </c>
      <c r="CQ2" s="18">
        <f>+'III- FINANCIAMENTO'!$H109</f>
        <v>0</v>
      </c>
      <c r="CR2" s="18">
        <f>+'III- FINANCIAMENTO'!$H110</f>
        <v>0</v>
      </c>
      <c r="CS2" s="18">
        <f>+'III- FINANCIAMENTO'!$H111</f>
        <v>0</v>
      </c>
      <c r="CT2" s="18">
        <f>+'III- FINANCIAMENTO'!$H112</f>
        <v>0</v>
      </c>
      <c r="CU2" s="18">
        <f>+'III- FINANCIAMENTO'!$H113</f>
        <v>0</v>
      </c>
      <c r="CV2" s="18">
        <f>+'III- FINANCIAMENTO'!$H114</f>
        <v>0</v>
      </c>
      <c r="CW2" s="18">
        <f>+'III- FINANCIAMENTO'!$H115</f>
        <v>0</v>
      </c>
      <c r="CX2" s="18">
        <f>+'III- FINANCIAMENTO'!$H116</f>
        <v>0</v>
      </c>
      <c r="CY2" s="18">
        <f>+'III- FINANCIAMENTO'!$H117</f>
        <v>0</v>
      </c>
      <c r="CZ2" s="18">
        <f>+'III- FINANCIAMENTO'!$H118</f>
        <v>0</v>
      </c>
      <c r="DA2" s="18">
        <f>+'III- FINANCIAMENTO'!$H119</f>
        <v>0</v>
      </c>
      <c r="DB2" s="18">
        <f>+'III- FINANCIAMENTO'!$H120</f>
        <v>0</v>
      </c>
      <c r="DC2" s="18">
        <f>+'III- FINANCIAMENTO'!$H121</f>
        <v>0</v>
      </c>
      <c r="DD2" s="18">
        <f>+'III- FINANCIAMENTO'!$H122</f>
        <v>0</v>
      </c>
      <c r="DE2" s="18">
        <f>+'III- FINANCIAMENTO'!$H123</f>
        <v>0</v>
      </c>
      <c r="DF2" s="18">
        <f>+'III- FINANCIAMENTO'!$H124</f>
        <v>0</v>
      </c>
      <c r="DG2" s="18">
        <f>+'III- FINANCIAMENTO'!$H125</f>
        <v>0</v>
      </c>
      <c r="DH2" s="18">
        <f>+'III- FINANCIAMENTO'!$H126</f>
        <v>0</v>
      </c>
      <c r="DI2" s="18">
        <f>+'III- FINANCIAMENTO'!$H127</f>
        <v>0</v>
      </c>
      <c r="DJ2" s="18">
        <f>+'III- FINANCIAMENTO'!$H128</f>
        <v>0</v>
      </c>
      <c r="DK2" s="18">
        <f>+'III- FINANCIAMENTO'!$H129</f>
        <v>0</v>
      </c>
      <c r="DL2" s="18">
        <f>+'III- FINANCIAMENTO'!$H130</f>
        <v>808391.36</v>
      </c>
      <c r="DM2" s="18">
        <f>+'III- FINANCIAMENTO'!$H139</f>
        <v>0</v>
      </c>
      <c r="DN2" s="18">
        <f>+'III- FINANCIAMENTO'!$H140</f>
        <v>0</v>
      </c>
      <c r="DO2" s="18">
        <f>+'III- FINANCIAMENTO'!$H142</f>
        <v>0</v>
      </c>
      <c r="DP2" s="18">
        <f>+'III- FINANCIAMENTO'!$H143</f>
        <v>0</v>
      </c>
      <c r="DQ2" s="18">
        <f>+'III- FINANCIAMENTO'!$H145</f>
        <v>0</v>
      </c>
      <c r="DR2" s="18">
        <f>+'III- FINANCIAMENTO'!$H146</f>
        <v>0</v>
      </c>
      <c r="DS2" s="18">
        <f>+'III- FINANCIAMENTO'!$H147</f>
        <v>0</v>
      </c>
      <c r="DT2" s="18">
        <f>+'III- FINANCIAMENTO'!$H148</f>
        <v>0</v>
      </c>
      <c r="DU2" s="18">
        <f>+'III- FINANCIAMENTO'!$H149</f>
        <v>0</v>
      </c>
      <c r="DV2" s="18">
        <f>+'III- FINANCIAMENTO'!$H150</f>
        <v>0</v>
      </c>
      <c r="DW2" s="18">
        <f>+'III- FINANCIAMENTO'!$H151</f>
        <v>0</v>
      </c>
      <c r="DX2" s="18">
        <f>+'III- FINANCIAMENTO'!$H152</f>
        <v>0</v>
      </c>
      <c r="DY2" s="18">
        <f>+'III- FINANCIAMENTO'!$H153</f>
        <v>0</v>
      </c>
      <c r="DZ2" s="18">
        <f>+'III- FINANCIAMENTO'!$H154</f>
        <v>0</v>
      </c>
      <c r="EA2" s="18">
        <f>+'III- FINANCIAMENTO'!$H155</f>
        <v>0</v>
      </c>
      <c r="EB2" s="18">
        <f>+'III- FINANCIAMENTO'!$H156</f>
        <v>0</v>
      </c>
      <c r="EC2" s="18">
        <f>+'III- FINANCIAMENTO'!$H157</f>
        <v>0</v>
      </c>
      <c r="ED2" s="18">
        <f>+'III- FINANCIAMENTO'!$H158</f>
        <v>0</v>
      </c>
      <c r="EE2" s="18">
        <f>+'III- FINANCIAMENTO'!$H159</f>
        <v>0</v>
      </c>
      <c r="EF2" s="18">
        <f>+'III- FINANCIAMENTO'!$H160</f>
        <v>0</v>
      </c>
      <c r="EG2" s="18">
        <f>+'III- FINANCIAMENTO'!$H161</f>
        <v>0</v>
      </c>
      <c r="EH2" s="18">
        <f>+'III- FINANCIAMENTO'!$H162</f>
        <v>0</v>
      </c>
      <c r="EI2" s="18">
        <f>+'III- FINANCIAMENTO'!$H163</f>
        <v>0</v>
      </c>
      <c r="EJ2" s="18">
        <f>+'III- FINANCIAMENTO'!$H164</f>
        <v>0</v>
      </c>
      <c r="EK2" s="18">
        <f>+'III- FINANCIAMENTO'!$H165</f>
        <v>0</v>
      </c>
      <c r="EL2" s="18">
        <f>+'III- FINANCIAMENTO'!$H166</f>
        <v>0</v>
      </c>
      <c r="EM2" s="18">
        <f>+'III- FINANCIAMENTO'!$H167</f>
        <v>0</v>
      </c>
      <c r="EN2" s="18">
        <f>+'III- FINANCIAMENTO'!$I139</f>
        <v>0</v>
      </c>
      <c r="EO2" s="18">
        <f>+'III- FINANCIAMENTO'!$I140</f>
        <v>0</v>
      </c>
      <c r="EP2" s="18">
        <f>+'III- FINANCIAMENTO'!$I142</f>
        <v>0</v>
      </c>
      <c r="EQ2" s="18">
        <f>+'III- FINANCIAMENTO'!$I143</f>
        <v>0</v>
      </c>
      <c r="ER2" s="18">
        <f>+'III- FINANCIAMENTO'!$I145</f>
        <v>0</v>
      </c>
      <c r="ES2" s="18">
        <f>+'III- FINANCIAMENTO'!$I146</f>
        <v>0</v>
      </c>
      <c r="ET2" s="18">
        <f>+'III- FINANCIAMENTO'!$I147</f>
        <v>0</v>
      </c>
      <c r="EU2" s="18">
        <f>+'III- FINANCIAMENTO'!$I148</f>
        <v>0</v>
      </c>
      <c r="EV2" s="18">
        <f>+'III- FINANCIAMENTO'!$I149</f>
        <v>0</v>
      </c>
      <c r="EW2" s="18">
        <f>+'III- FINANCIAMENTO'!$I150</f>
        <v>0</v>
      </c>
      <c r="EX2" s="18">
        <f>+'III- FINANCIAMENTO'!$I151</f>
        <v>0</v>
      </c>
      <c r="EY2" s="18">
        <f>+'III- FINANCIAMENTO'!$I152</f>
        <v>0</v>
      </c>
      <c r="EZ2" s="18">
        <f>+'III- FINANCIAMENTO'!$I153</f>
        <v>0</v>
      </c>
      <c r="FA2" s="18">
        <f>+'III- FINANCIAMENTO'!$I154</f>
        <v>0</v>
      </c>
      <c r="FB2" s="18">
        <f>+'III- FINANCIAMENTO'!$I155</f>
        <v>0</v>
      </c>
      <c r="FC2" s="18">
        <f>+'III- FINANCIAMENTO'!$I156</f>
        <v>0</v>
      </c>
      <c r="FD2" s="18">
        <f>+'III- FINANCIAMENTO'!$I157</f>
        <v>0</v>
      </c>
      <c r="FE2" s="18">
        <f>+'III- FINANCIAMENTO'!$I158</f>
        <v>0</v>
      </c>
      <c r="FF2" s="18">
        <f>+'III- FINANCIAMENTO'!$I159</f>
        <v>0</v>
      </c>
      <c r="FG2" s="18">
        <f>+'III- FINANCIAMENTO'!$I160</f>
        <v>0</v>
      </c>
      <c r="FH2" s="18">
        <f>+'III- FINANCIAMENTO'!$I161</f>
        <v>0</v>
      </c>
      <c r="FI2" s="18">
        <f>+'III- FINANCIAMENTO'!$I162</f>
        <v>0</v>
      </c>
      <c r="FJ2" s="18">
        <f>+'III- FINANCIAMENTO'!$I163</f>
        <v>0</v>
      </c>
      <c r="FK2" s="18">
        <f>+'III- FINANCIAMENTO'!$I164</f>
        <v>0</v>
      </c>
      <c r="FL2" s="18">
        <f>+'III- FINANCIAMENTO'!$I165</f>
        <v>0</v>
      </c>
      <c r="FM2" s="18">
        <f>+'III- FINANCIAMENTO'!$I166</f>
        <v>0</v>
      </c>
      <c r="FN2" s="18">
        <f>+'III- FINANCIAMENTO'!$I167</f>
        <v>0</v>
      </c>
      <c r="FO2" s="18">
        <f>+'III- FINANCIAMENTO'!$C175</f>
        <v>0</v>
      </c>
      <c r="FP2" s="18">
        <f>+'III- FINANCIAMENTO'!$F175</f>
        <v>0</v>
      </c>
      <c r="FQ2" s="18">
        <f>+'III- FINANCIAMENTO'!$H175</f>
        <v>0</v>
      </c>
      <c r="FR2" s="18">
        <f>+'III- FINANCIAMENTO'!$I175</f>
        <v>0</v>
      </c>
      <c r="FS2" s="18">
        <f>+'III- FINANCIAMENTO'!$J175</f>
        <v>0</v>
      </c>
      <c r="FT2" s="18">
        <f>+'III- FINANCIAMENTO'!$C176</f>
        <v>0</v>
      </c>
      <c r="FU2" s="18">
        <f>+'III- FINANCIAMENTO'!$F176</f>
        <v>0</v>
      </c>
      <c r="FV2" s="18">
        <f>+'III- FINANCIAMENTO'!$H176</f>
        <v>0</v>
      </c>
      <c r="FW2" s="18">
        <f>+'III- FINANCIAMENTO'!$I176</f>
        <v>0</v>
      </c>
      <c r="FX2" s="18">
        <f>+'III- FINANCIAMENTO'!$J176</f>
        <v>0</v>
      </c>
      <c r="FY2" s="18">
        <f>+'III- FINANCIAMENTO'!$C177</f>
        <v>0</v>
      </c>
      <c r="FZ2" s="18">
        <f>+'III- FINANCIAMENTO'!$F177</f>
        <v>0</v>
      </c>
      <c r="GA2" s="18">
        <f>+'III- FINANCIAMENTO'!$H177</f>
        <v>0</v>
      </c>
      <c r="GB2" s="18">
        <f>+'III- FINANCIAMENTO'!$I177</f>
        <v>0</v>
      </c>
      <c r="GC2" s="18">
        <f>+'III- FINANCIAMENTO'!$J177</f>
        <v>0</v>
      </c>
      <c r="GD2" s="18">
        <f>+'III- FINANCIAMENTO'!$C178</f>
        <v>0</v>
      </c>
      <c r="GE2" s="18">
        <f>+'III- FINANCIAMENTO'!$F178</f>
        <v>0</v>
      </c>
      <c r="GF2" s="18">
        <f>+'III- FINANCIAMENTO'!$H178</f>
        <v>0</v>
      </c>
      <c r="GG2" s="18">
        <f>+'III- FINANCIAMENTO'!$I178</f>
        <v>0</v>
      </c>
      <c r="GH2" s="18">
        <f>+'III- FINANCIAMENTO'!$J178</f>
        <v>0</v>
      </c>
      <c r="GI2" s="18">
        <f>+'III- FINANCIAMENTO'!$C179</f>
        <v>0</v>
      </c>
      <c r="GJ2" s="18">
        <f>+'III- FINANCIAMENTO'!$F179</f>
        <v>0</v>
      </c>
      <c r="GK2" s="18">
        <f>+'III- FINANCIAMENTO'!$H179</f>
        <v>0</v>
      </c>
      <c r="GL2" s="18">
        <f>+'III- FINANCIAMENTO'!$I179</f>
        <v>0</v>
      </c>
      <c r="GM2" s="18">
        <f>+'III- FINANCIAMENTO'!$J179</f>
        <v>0</v>
      </c>
      <c r="GN2" s="18">
        <f>+'III- FINANCIAMENTO'!$C180</f>
        <v>0</v>
      </c>
      <c r="GO2" s="18">
        <f>+'III- FINANCIAMENTO'!$F180</f>
        <v>0</v>
      </c>
      <c r="GP2" s="18">
        <f>+'III- FINANCIAMENTO'!$H180</f>
        <v>0</v>
      </c>
      <c r="GQ2" s="18">
        <f>+'III- FINANCIAMENTO'!$I180</f>
        <v>0</v>
      </c>
      <c r="GR2" s="18">
        <f>+'III- FINANCIAMENTO'!$J180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lha11">
    <tabColor indexed="31"/>
  </sheetPr>
  <dimension ref="A1:AF2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0.421875" style="16" bestFit="1" customWidth="1"/>
    <col min="2" max="2" width="9.140625" style="16" customWidth="1"/>
    <col min="3" max="3" width="13.28125" style="16" bestFit="1" customWidth="1"/>
    <col min="4" max="4" width="15.57421875" style="16" bestFit="1" customWidth="1"/>
    <col min="5" max="5" width="7.00390625" style="16" bestFit="1" customWidth="1"/>
    <col min="6" max="6" width="21.00390625" style="16" bestFit="1" customWidth="1"/>
    <col min="7" max="7" width="19.57421875" style="16" bestFit="1" customWidth="1"/>
    <col min="8" max="8" width="16.421875" style="16" bestFit="1" customWidth="1"/>
    <col min="9" max="9" width="18.57421875" style="16" bestFit="1" customWidth="1"/>
    <col min="10" max="10" width="17.28125" style="16" bestFit="1" customWidth="1"/>
    <col min="11" max="11" width="15.57421875" style="16" bestFit="1" customWidth="1"/>
    <col min="12" max="12" width="28.00390625" style="16" bestFit="1" customWidth="1"/>
    <col min="13" max="14" width="22.8515625" style="16" bestFit="1" customWidth="1"/>
    <col min="15" max="15" width="15.421875" style="16" bestFit="1" customWidth="1"/>
    <col min="16" max="17" width="20.140625" style="16" bestFit="1" customWidth="1"/>
    <col min="18" max="18" width="17.421875" style="16" bestFit="1" customWidth="1"/>
    <col min="19" max="19" width="21.00390625" style="16" bestFit="1" customWidth="1"/>
    <col min="20" max="20" width="21.7109375" style="16" bestFit="1" customWidth="1"/>
    <col min="21" max="21" width="19.140625" style="16" bestFit="1" customWidth="1"/>
    <col min="22" max="22" width="44.8515625" style="16" bestFit="1" customWidth="1"/>
    <col min="23" max="23" width="44.8515625" style="16" customWidth="1"/>
    <col min="24" max="24" width="37.7109375" style="16" bestFit="1" customWidth="1"/>
    <col min="25" max="25" width="11.28125" style="16" bestFit="1" customWidth="1"/>
    <col min="26" max="26" width="19.7109375" style="16" bestFit="1" customWidth="1"/>
    <col min="27" max="27" width="39.7109375" style="16" bestFit="1" customWidth="1"/>
    <col min="28" max="28" width="39.7109375" style="16" customWidth="1"/>
    <col min="29" max="29" width="19.00390625" style="16" bestFit="1" customWidth="1"/>
    <col min="30" max="30" width="21.140625" style="16" bestFit="1" customWidth="1"/>
    <col min="31" max="31" width="20.28125" style="16" bestFit="1" customWidth="1"/>
    <col min="32" max="32" width="31.57421875" style="16" bestFit="1" customWidth="1"/>
    <col min="33" max="16384" width="9.140625" style="16" customWidth="1"/>
  </cols>
  <sheetData>
    <row r="1" spans="1:32" ht="11.25">
      <c r="A1" s="16" t="s">
        <v>12</v>
      </c>
      <c r="B1" s="16" t="s">
        <v>13</v>
      </c>
      <c r="C1" s="17" t="str">
        <f>+'IV-INVESTIMENTO'!$C8</f>
        <v>Ativos Intangíveis</v>
      </c>
      <c r="D1" s="17" t="str">
        <f>+'IV-INVESTIMENTO'!$C9</f>
        <v>Bens domínio público</v>
      </c>
      <c r="E1" s="17" t="str">
        <f>+'IV-INVESTIMENTO'!$C10</f>
        <v>Goodwill</v>
      </c>
      <c r="F1" s="17" t="str">
        <f>+'IV-INVESTIMENTO'!$C11</f>
        <v>Projetos de desenvolvimento</v>
      </c>
      <c r="G1" s="17" t="str">
        <f>+'IV-INVESTIMENTO'!$C12</f>
        <v>Programas de Computador</v>
      </c>
      <c r="H1" s="17" t="str">
        <f>+'IV-INVESTIMENTO'!$C13</f>
        <v>Propriedade Industrial </v>
      </c>
      <c r="I1" s="17" t="str">
        <f>+'IV-INVESTIMENTO'!$C14</f>
        <v>Outros Ativos intangíveis</v>
      </c>
      <c r="J1" s="17" t="str">
        <f>+'IV-INVESTIMENTO'!$C15</f>
        <v>Ativos Fixos Tangíveis</v>
      </c>
      <c r="K1" s="17" t="str">
        <f>+'IV-INVESTIMENTO'!$C16</f>
        <v>Bens domínio público</v>
      </c>
      <c r="L1" s="17" t="str">
        <f>+'IV-INVESTIMENTO'!$C17</f>
        <v>Bens do Património Histórico e Cultural</v>
      </c>
      <c r="M1" s="17" t="str">
        <f>+'IV-INVESTIMENTO'!$C18</f>
        <v>Terrenos e Recursos Naturais</v>
      </c>
      <c r="N1" s="17" t="str">
        <f>+'IV-INVESTIMENTO'!$C19</f>
        <v>Edifícios e Outras Construções</v>
      </c>
      <c r="O1" s="17" t="str">
        <f>+'IV-INVESTIMENTO'!$C20</f>
        <v>Equipamento Básico</v>
      </c>
      <c r="P1" s="17" t="str">
        <f>+'IV-INVESTIMENTO'!$C21</f>
        <v>Equipamento de Transporte</v>
      </c>
      <c r="Q1" s="17" t="str">
        <f>+'IV-INVESTIMENTO'!$C22</f>
        <v>Equipamento Administrativo</v>
      </c>
      <c r="R1" s="17" t="str">
        <f>+'IV-INVESTIMENTO'!$C23</f>
        <v>Equipamentos Biológicos</v>
      </c>
      <c r="S1" s="17" t="str">
        <f>+'IV-INVESTIMENTO'!$C24</f>
        <v>Outros ativos fixos tangíveis</v>
      </c>
      <c r="T1" s="17" t="str">
        <f>+'IV-INVESTIMENTO'!$C25</f>
        <v>Propriedades de Investimento</v>
      </c>
      <c r="U1" s="17" t="str">
        <f>+'IV-INVESTIMENTO'!$C26</f>
        <v>Investimentos Financeiros</v>
      </c>
      <c r="V1" s="17" t="str">
        <f>+'IV-INVESTIMENTO'!$C27</f>
        <v>Outros ativos Financeiros (não correntes detidos para venda)</v>
      </c>
      <c r="W1" s="17" t="str">
        <f>+'IV-INVESTIMENTO'!C28</f>
        <v>TOTAL INVESTIMENTO - MLP</v>
      </c>
      <c r="X1" s="28" t="str">
        <f>+'IV-INVESTIMENTO'!H8</f>
        <v>Novas aquisições (compras e prestações serviços)</v>
      </c>
      <c r="Y1" s="28" t="str">
        <f>+'IV-INVESTIMENTO'!H9</f>
        <v>Adiantamentos</v>
      </c>
      <c r="Z1" s="28" t="str">
        <f>+'IV-INVESTIMENTO'!H10</f>
        <v>Trabalhos própria Entidade</v>
      </c>
      <c r="AA1" s="28" t="str">
        <f>+'IV-INVESTIMENTO'!H11</f>
        <v>Transferência para Imobilizado pela conclusão obra (-)</v>
      </c>
      <c r="AB1" s="28" t="str">
        <f>+'IV-INVESTIMENTO'!H12</f>
        <v>TOTAL INVESTIMENTO EM CURSO</v>
      </c>
      <c r="AC1" s="29" t="str">
        <f>+'IV-INVESTIMENTO'!H17</f>
        <v>Outros ativos Financeiros</v>
      </c>
      <c r="AD1" s="29" t="str">
        <f>+'IV-INVESTIMENTO'!H18</f>
        <v>Outros passivos Financeiros</v>
      </c>
      <c r="AE1" s="29" t="str">
        <f>+'IV-INVESTIMENTO'!H19</f>
        <v>TOTAL INVESTIMENTO - CP</v>
      </c>
      <c r="AF1" s="32" t="str">
        <f>+'IV-INVESTIMENTO'!H28</f>
        <v>TOTAL NOVO INVESTIMENTO:</v>
      </c>
    </row>
    <row r="2" spans="1:32" ht="11.25">
      <c r="A2" s="17">
        <f>+'I-DADOS GERAIS'!L14</f>
        <v>20004348367</v>
      </c>
      <c r="B2" s="17">
        <f>+'I-DADOS GERAIS'!G14</f>
        <v>502491400</v>
      </c>
      <c r="C2" s="18">
        <f>+'IV-INVESTIMENTO'!$F8</f>
        <v>0</v>
      </c>
      <c r="D2" s="18">
        <f>+'IV-INVESTIMENTO'!$F9</f>
        <v>0</v>
      </c>
      <c r="E2" s="18">
        <f>+'IV-INVESTIMENTO'!$F10</f>
        <v>0</v>
      </c>
      <c r="F2" s="18">
        <f>+'IV-INVESTIMENTO'!$F11</f>
        <v>0</v>
      </c>
      <c r="G2" s="18">
        <f>+'IV-INVESTIMENTO'!$F12</f>
        <v>0</v>
      </c>
      <c r="H2" s="18">
        <f>+'IV-INVESTIMENTO'!$F13</f>
        <v>0</v>
      </c>
      <c r="I2" s="18">
        <f>+'IV-INVESTIMENTO'!$F14</f>
        <v>0</v>
      </c>
      <c r="J2" s="18">
        <f>+'IV-INVESTIMENTO'!$F15</f>
        <v>0</v>
      </c>
      <c r="K2" s="18">
        <f>+'IV-INVESTIMENTO'!$F16</f>
        <v>0</v>
      </c>
      <c r="L2" s="18">
        <f>+'IV-INVESTIMENTO'!$F17</f>
        <v>0</v>
      </c>
      <c r="M2" s="18">
        <f>+'IV-INVESTIMENTO'!$F18</f>
        <v>0</v>
      </c>
      <c r="N2" s="18">
        <f>+'IV-INVESTIMENTO'!$F19</f>
        <v>0</v>
      </c>
      <c r="O2" s="18">
        <f>+'IV-INVESTIMENTO'!$F20</f>
        <v>0</v>
      </c>
      <c r="P2" s="18">
        <f>+'IV-INVESTIMENTO'!$F21</f>
        <v>0</v>
      </c>
      <c r="Q2" s="18">
        <f>+'IV-INVESTIMENTO'!$F22</f>
        <v>0</v>
      </c>
      <c r="R2" s="18">
        <f>+'IV-INVESTIMENTO'!$F23</f>
        <v>0</v>
      </c>
      <c r="S2" s="18">
        <f>+'IV-INVESTIMENTO'!$F24</f>
        <v>0</v>
      </c>
      <c r="T2" s="18">
        <f>+'IV-INVESTIMENTO'!$F25</f>
        <v>0</v>
      </c>
      <c r="U2" s="18">
        <f>+'IV-INVESTIMENTO'!$F26</f>
        <v>0</v>
      </c>
      <c r="V2" s="18">
        <f>+'IV-INVESTIMENTO'!$F27</f>
        <v>0</v>
      </c>
      <c r="W2" s="18">
        <f>+'IV-INVESTIMENTO'!F28</f>
        <v>0</v>
      </c>
      <c r="X2" s="30">
        <f>+'IV-INVESTIMENTO'!I8</f>
        <v>0</v>
      </c>
      <c r="Y2" s="30">
        <f>+'IV-INVESTIMENTO'!I9</f>
        <v>0</v>
      </c>
      <c r="Z2" s="30">
        <f>+'IV-INVESTIMENTO'!I10</f>
        <v>0</v>
      </c>
      <c r="AA2" s="30">
        <f>+'IV-INVESTIMENTO'!I11</f>
        <v>0</v>
      </c>
      <c r="AB2" s="30">
        <f>+'IV-INVESTIMENTO'!I12</f>
        <v>0</v>
      </c>
      <c r="AC2" s="31">
        <f>+'IV-INVESTIMENTO'!I17</f>
        <v>0</v>
      </c>
      <c r="AD2" s="31">
        <f>+'IV-INVESTIMENTO'!I18</f>
        <v>0</v>
      </c>
      <c r="AE2" s="31">
        <f>+'IV-INVESTIMENTO'!I19</f>
        <v>0</v>
      </c>
      <c r="AF2" s="33">
        <f>+'IV-INVESTIMENTO'!I28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8">
    <tabColor indexed="24"/>
  </sheetPr>
  <dimension ref="A1:CI64"/>
  <sheetViews>
    <sheetView showGridLines="0" zoomScale="115" zoomScaleNormal="115" zoomScalePageLayoutView="0" workbookViewId="0" topLeftCell="F65536">
      <selection activeCell="G16" sqref="G16:S16"/>
    </sheetView>
  </sheetViews>
  <sheetFormatPr defaultColWidth="0" defaultRowHeight="13.5" customHeight="1" zeroHeight="1"/>
  <cols>
    <col min="1" max="2" width="3.28125" style="65" customWidth="1"/>
    <col min="3" max="3" width="3.7109375" style="65" customWidth="1"/>
    <col min="4" max="4" width="3.57421875" style="65" customWidth="1"/>
    <col min="5" max="5" width="12.00390625" style="65" customWidth="1"/>
    <col min="6" max="6" width="11.140625" style="65" customWidth="1"/>
    <col min="7" max="7" width="6.57421875" style="65" customWidth="1"/>
    <col min="8" max="8" width="11.57421875" style="65" customWidth="1"/>
    <col min="9" max="9" width="6.7109375" style="65" customWidth="1"/>
    <col min="10" max="10" width="11.57421875" style="85" customWidth="1"/>
    <col min="11" max="11" width="10.57421875" style="85" customWidth="1"/>
    <col min="12" max="12" width="7.28125" style="85" customWidth="1"/>
    <col min="13" max="13" width="8.28125" style="85" customWidth="1"/>
    <col min="14" max="14" width="7.8515625" style="85" customWidth="1"/>
    <col min="15" max="15" width="9.00390625" style="85" customWidth="1"/>
    <col min="16" max="16" width="9.57421875" style="85" customWidth="1"/>
    <col min="17" max="17" width="6.8515625" style="85" customWidth="1"/>
    <col min="18" max="18" width="8.57421875" style="85" customWidth="1"/>
    <col min="19" max="19" width="11.8515625" style="65" customWidth="1"/>
    <col min="20" max="20" width="4.28125" style="65" customWidth="1"/>
    <col min="21" max="21" width="3.28125" style="65" customWidth="1"/>
    <col min="22" max="22" width="2.8515625" style="65" customWidth="1"/>
    <col min="23" max="34" width="2.00390625" style="65" hidden="1" customWidth="1"/>
    <col min="35" max="35" width="28.8515625" style="65" hidden="1" customWidth="1"/>
    <col min="36" max="36" width="9.421875" style="65" hidden="1" customWidth="1"/>
    <col min="37" max="39" width="2.00390625" style="65" hidden="1" customWidth="1"/>
    <col min="40" max="40" width="67.140625" style="66" hidden="1" customWidth="1"/>
    <col min="41" max="42" width="2.00390625" style="66" hidden="1" customWidth="1"/>
    <col min="43" max="76" width="2.00390625" style="65" hidden="1" customWidth="1"/>
    <col min="77" max="77" width="26.8515625" style="65" hidden="1" customWidth="1"/>
    <col min="78" max="78" width="12.28125" style="65" hidden="1" customWidth="1"/>
    <col min="79" max="79" width="20.140625" style="65" hidden="1" customWidth="1"/>
    <col min="80" max="80" width="17.28125" style="65" hidden="1" customWidth="1"/>
    <col min="81" max="82" width="10.57421875" style="65" hidden="1" customWidth="1"/>
    <col min="83" max="87" width="26.8515625" style="65" hidden="1" customWidth="1"/>
    <col min="88" max="16384" width="2.00390625" style="65" hidden="1" customWidth="1"/>
  </cols>
  <sheetData>
    <row r="1" spans="1:8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64"/>
      <c r="Y1" s="64"/>
      <c r="Z1" s="64"/>
      <c r="AN1" s="65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12.75">
      <c r="A2" s="63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3"/>
      <c r="W2" s="69"/>
      <c r="X2" s="69"/>
      <c r="Y2" s="69"/>
      <c r="Z2" s="69"/>
      <c r="AN2" s="65"/>
      <c r="BY2" s="67"/>
      <c r="BZ2" s="70"/>
      <c r="CA2" s="70"/>
      <c r="CB2" s="70"/>
      <c r="CC2" s="70"/>
      <c r="CD2" s="71"/>
      <c r="CE2" s="66"/>
      <c r="CF2" s="66"/>
      <c r="CG2" s="66"/>
      <c r="CH2" s="66"/>
      <c r="CI2" s="66"/>
    </row>
    <row r="3" spans="1:87" ht="12.75">
      <c r="A3" s="63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3"/>
      <c r="W3" s="69"/>
      <c r="X3" s="69"/>
      <c r="Y3" s="69"/>
      <c r="Z3" s="69"/>
      <c r="AN3" s="65"/>
      <c r="BY3" s="67"/>
      <c r="BZ3" s="66"/>
      <c r="CA3" s="66"/>
      <c r="CB3" s="66"/>
      <c r="CC3" s="66"/>
      <c r="CD3" s="66"/>
      <c r="CE3" s="66"/>
      <c r="CF3" s="66"/>
      <c r="CG3" s="66"/>
      <c r="CH3" s="66"/>
      <c r="CI3" s="66"/>
    </row>
    <row r="4" spans="1:87" ht="12.75">
      <c r="A4" s="63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3"/>
      <c r="W4" s="69"/>
      <c r="X4" s="69"/>
      <c r="Y4" s="69"/>
      <c r="Z4" s="69"/>
      <c r="AN4" s="65"/>
      <c r="BY4" s="67"/>
      <c r="BZ4" s="66"/>
      <c r="CA4" s="66"/>
      <c r="CB4" s="66"/>
      <c r="CC4" s="66"/>
      <c r="CD4" s="66"/>
      <c r="CE4" s="66"/>
      <c r="CF4" s="66"/>
      <c r="CG4" s="66"/>
      <c r="CH4" s="66"/>
      <c r="CI4" s="66"/>
    </row>
    <row r="5" spans="1:87" ht="12.75">
      <c r="A5" s="63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3"/>
      <c r="W5" s="69"/>
      <c r="X5" s="69"/>
      <c r="Y5" s="69"/>
      <c r="Z5" s="69"/>
      <c r="AN5" s="65"/>
      <c r="BY5" s="67"/>
      <c r="BZ5" s="66"/>
      <c r="CA5" s="66"/>
      <c r="CB5" s="66"/>
      <c r="CC5" s="66"/>
      <c r="CD5" s="66"/>
      <c r="CE5" s="66"/>
      <c r="CF5" s="66"/>
      <c r="CG5" s="66"/>
      <c r="CH5" s="66"/>
      <c r="CI5" s="66"/>
    </row>
    <row r="6" spans="1:87" ht="12.75">
      <c r="A6" s="63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3"/>
      <c r="W6" s="69"/>
      <c r="X6" s="69"/>
      <c r="Y6" s="69"/>
      <c r="Z6" s="69"/>
      <c r="AN6" s="65"/>
      <c r="BY6" s="67"/>
      <c r="BZ6" s="66"/>
      <c r="CA6" s="66"/>
      <c r="CB6" s="66"/>
      <c r="CC6" s="66"/>
      <c r="CD6" s="66"/>
      <c r="CE6" s="66"/>
      <c r="CF6" s="66"/>
      <c r="CG6" s="66"/>
      <c r="CH6" s="66"/>
      <c r="CI6" s="66"/>
    </row>
    <row r="7" spans="1:87" ht="13.5" thickBot="1">
      <c r="A7" s="63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3"/>
      <c r="W7" s="69"/>
      <c r="X7" s="69"/>
      <c r="Y7" s="69"/>
      <c r="Z7" s="69"/>
      <c r="AI7" s="72" t="s">
        <v>47</v>
      </c>
      <c r="AN7" s="72" t="s">
        <v>71</v>
      </c>
      <c r="BY7" s="67"/>
      <c r="BZ7" s="66"/>
      <c r="CA7" s="66"/>
      <c r="CB7" s="66"/>
      <c r="CC7" s="66"/>
      <c r="CD7" s="66"/>
      <c r="CE7" s="66"/>
      <c r="CF7" s="66"/>
      <c r="CG7" s="66"/>
      <c r="CH7" s="66"/>
      <c r="CI7" s="66"/>
    </row>
    <row r="8" spans="1:87" ht="12.75" customHeight="1">
      <c r="A8" s="63"/>
      <c r="B8" s="68"/>
      <c r="C8" s="217" t="s">
        <v>685</v>
      </c>
      <c r="D8" s="218"/>
      <c r="E8" s="221" t="s">
        <v>684</v>
      </c>
      <c r="F8" s="222"/>
      <c r="G8" s="222"/>
      <c r="H8" s="222"/>
      <c r="I8" s="223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3"/>
      <c r="W8" s="69"/>
      <c r="X8" s="69"/>
      <c r="Y8" s="69"/>
      <c r="Z8" s="69"/>
      <c r="AI8" s="73" t="s">
        <v>38</v>
      </c>
      <c r="AN8" s="74" t="s">
        <v>72</v>
      </c>
      <c r="AO8" s="75"/>
      <c r="AP8" s="76"/>
      <c r="BY8" s="67"/>
      <c r="BZ8" s="66"/>
      <c r="CA8" s="66"/>
      <c r="CB8" s="66"/>
      <c r="CC8" s="66"/>
      <c r="CD8" s="66"/>
      <c r="CE8" s="66"/>
      <c r="CF8" s="66"/>
      <c r="CG8" s="66"/>
      <c r="CH8" s="66"/>
      <c r="CI8" s="66"/>
    </row>
    <row r="9" spans="1:87" ht="13.5" customHeight="1" thickBot="1">
      <c r="A9" s="63"/>
      <c r="B9" s="68"/>
      <c r="C9" s="219"/>
      <c r="D9" s="220"/>
      <c r="E9" s="224"/>
      <c r="F9" s="225"/>
      <c r="G9" s="225"/>
      <c r="H9" s="225"/>
      <c r="I9" s="226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3"/>
      <c r="W9" s="69"/>
      <c r="X9" s="69"/>
      <c r="Y9" s="69"/>
      <c r="Z9" s="69"/>
      <c r="AI9" s="73" t="s">
        <v>39</v>
      </c>
      <c r="AN9" s="74" t="s">
        <v>73</v>
      </c>
      <c r="AO9" s="75"/>
      <c r="AP9" s="76"/>
      <c r="BY9" s="67"/>
      <c r="BZ9" s="66"/>
      <c r="CA9" s="66"/>
      <c r="CB9" s="66"/>
      <c r="CC9" s="66"/>
      <c r="CD9" s="66"/>
      <c r="CE9" s="66"/>
      <c r="CF9" s="66"/>
      <c r="CG9" s="66"/>
      <c r="CH9" s="66"/>
      <c r="CI9" s="66"/>
    </row>
    <row r="10" spans="1:87" ht="3.75" customHeight="1">
      <c r="A10" s="63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3"/>
      <c r="W10" s="69"/>
      <c r="X10" s="69"/>
      <c r="Y10" s="69"/>
      <c r="Z10" s="69"/>
      <c r="AI10" s="73" t="s">
        <v>42</v>
      </c>
      <c r="AN10" s="74" t="s">
        <v>74</v>
      </c>
      <c r="AO10" s="75"/>
      <c r="AP10" s="7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</row>
    <row r="11" spans="1:87" ht="14.25" customHeight="1">
      <c r="A11" s="63"/>
      <c r="B11" s="68"/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68"/>
      <c r="V11" s="63"/>
      <c r="W11" s="69"/>
      <c r="X11" s="69"/>
      <c r="Y11" s="69"/>
      <c r="Z11" s="69"/>
      <c r="AI11" s="73" t="s">
        <v>43</v>
      </c>
      <c r="AN11" s="74" t="s">
        <v>75</v>
      </c>
      <c r="AO11" s="75"/>
      <c r="AP11" s="76"/>
      <c r="BY11" s="67"/>
      <c r="BZ11" s="66"/>
      <c r="CA11" s="66"/>
      <c r="CB11" s="66"/>
      <c r="CC11" s="66"/>
      <c r="CD11" s="66"/>
      <c r="CE11" s="66"/>
      <c r="CF11" s="66"/>
      <c r="CG11" s="66"/>
      <c r="CH11" s="66"/>
      <c r="CI11" s="66"/>
    </row>
    <row r="12" spans="1:87" ht="16.5" customHeight="1">
      <c r="A12" s="63"/>
      <c r="B12" s="68"/>
      <c r="C12" s="80"/>
      <c r="D12" s="233" t="s">
        <v>131</v>
      </c>
      <c r="E12" s="233"/>
      <c r="F12" s="233"/>
      <c r="G12" s="234" t="s">
        <v>693</v>
      </c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81"/>
      <c r="U12" s="68"/>
      <c r="V12" s="63"/>
      <c r="W12" s="69"/>
      <c r="X12" s="69"/>
      <c r="Y12" s="69"/>
      <c r="Z12" s="69"/>
      <c r="AI12" s="73" t="s">
        <v>40</v>
      </c>
      <c r="AN12" s="74" t="s">
        <v>76</v>
      </c>
      <c r="AO12" s="75"/>
      <c r="AP12" s="76"/>
      <c r="BY12" s="67"/>
      <c r="BZ12" s="66"/>
      <c r="CA12" s="66"/>
      <c r="CB12" s="66"/>
      <c r="CC12" s="66"/>
      <c r="CD12" s="66"/>
      <c r="CE12" s="66"/>
      <c r="CF12" s="66"/>
      <c r="CG12" s="66"/>
      <c r="CH12" s="66"/>
      <c r="CI12" s="66"/>
    </row>
    <row r="13" spans="1:87" ht="7.5" customHeight="1">
      <c r="A13" s="63"/>
      <c r="B13" s="68"/>
      <c r="C13" s="80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81"/>
      <c r="U13" s="68"/>
      <c r="V13" s="63"/>
      <c r="W13" s="69"/>
      <c r="X13" s="69"/>
      <c r="Y13" s="69"/>
      <c r="Z13" s="69"/>
      <c r="AI13" s="73" t="s">
        <v>41</v>
      </c>
      <c r="AN13" s="74" t="s">
        <v>77</v>
      </c>
      <c r="AO13" s="75"/>
      <c r="AP13" s="76"/>
      <c r="BY13" s="67"/>
      <c r="BZ13" s="66"/>
      <c r="CA13" s="66"/>
      <c r="CB13" s="66"/>
      <c r="CC13" s="66"/>
      <c r="CD13" s="66"/>
      <c r="CE13" s="66"/>
      <c r="CF13" s="66"/>
      <c r="CG13" s="66"/>
      <c r="CH13" s="66"/>
      <c r="CI13" s="66"/>
    </row>
    <row r="14" spans="1:87" ht="60" customHeight="1">
      <c r="A14" s="63"/>
      <c r="B14" s="68"/>
      <c r="C14" s="80"/>
      <c r="D14" s="233" t="s">
        <v>132</v>
      </c>
      <c r="E14" s="233"/>
      <c r="F14" s="233"/>
      <c r="G14" s="235" t="s">
        <v>713</v>
      </c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81"/>
      <c r="U14" s="68"/>
      <c r="V14" s="63"/>
      <c r="W14" s="69"/>
      <c r="X14" s="69"/>
      <c r="Y14" s="69"/>
      <c r="Z14" s="69"/>
      <c r="AI14" s="73" t="s">
        <v>40</v>
      </c>
      <c r="AN14" s="74" t="s">
        <v>76</v>
      </c>
      <c r="AO14" s="75"/>
      <c r="AP14" s="76"/>
      <c r="BY14" s="67"/>
      <c r="BZ14" s="66"/>
      <c r="CA14" s="66"/>
      <c r="CB14" s="66"/>
      <c r="CC14" s="66"/>
      <c r="CD14" s="66"/>
      <c r="CE14" s="66"/>
      <c r="CF14" s="66"/>
      <c r="CG14" s="66"/>
      <c r="CH14" s="66"/>
      <c r="CI14" s="66"/>
    </row>
    <row r="15" spans="1:87" ht="7.5" customHeight="1">
      <c r="A15" s="63"/>
      <c r="B15" s="68"/>
      <c r="C15" s="80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81"/>
      <c r="U15" s="68"/>
      <c r="V15" s="63"/>
      <c r="W15" s="69"/>
      <c r="X15" s="69"/>
      <c r="Y15" s="69"/>
      <c r="Z15" s="69"/>
      <c r="AI15" s="73"/>
      <c r="AN15" s="74" t="s">
        <v>79</v>
      </c>
      <c r="AO15" s="75"/>
      <c r="AP15" s="76"/>
      <c r="BY15" s="67"/>
      <c r="BZ15" s="66"/>
      <c r="CA15" s="66"/>
      <c r="CB15" s="66"/>
      <c r="CC15" s="66"/>
      <c r="CD15" s="66"/>
      <c r="CE15" s="66"/>
      <c r="CF15" s="66"/>
      <c r="CG15" s="66"/>
      <c r="CH15" s="66"/>
      <c r="CI15" s="66"/>
    </row>
    <row r="16" spans="1:87" ht="279" customHeight="1">
      <c r="A16" s="63"/>
      <c r="B16" s="68"/>
      <c r="C16" s="80"/>
      <c r="D16" s="233" t="s">
        <v>133</v>
      </c>
      <c r="E16" s="233"/>
      <c r="F16" s="233"/>
      <c r="G16" s="237" t="s">
        <v>714</v>
      </c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81"/>
      <c r="U16" s="68"/>
      <c r="V16" s="63"/>
      <c r="W16" s="69"/>
      <c r="X16" s="69"/>
      <c r="Y16" s="69"/>
      <c r="Z16" s="69"/>
      <c r="AI16" s="73" t="s">
        <v>40</v>
      </c>
      <c r="AN16" s="74" t="s">
        <v>76</v>
      </c>
      <c r="AO16" s="75"/>
      <c r="AP16" s="76"/>
      <c r="BY16" s="67"/>
      <c r="BZ16" s="66"/>
      <c r="CA16" s="66"/>
      <c r="CB16" s="66"/>
      <c r="CC16" s="66"/>
      <c r="CD16" s="66"/>
      <c r="CE16" s="66"/>
      <c r="CF16" s="66"/>
      <c r="CG16" s="66"/>
      <c r="CH16" s="66"/>
      <c r="CI16" s="66"/>
    </row>
    <row r="17" spans="1:87" ht="7.5" customHeight="1">
      <c r="A17" s="63"/>
      <c r="B17" s="68"/>
      <c r="C17" s="80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81"/>
      <c r="U17" s="68"/>
      <c r="V17" s="63"/>
      <c r="W17" s="69"/>
      <c r="X17" s="69"/>
      <c r="Y17" s="69"/>
      <c r="Z17" s="69"/>
      <c r="AI17" s="73"/>
      <c r="AN17" s="74"/>
      <c r="AO17" s="75"/>
      <c r="AP17" s="76"/>
      <c r="BY17" s="67"/>
      <c r="BZ17" s="66"/>
      <c r="CA17" s="66"/>
      <c r="CB17" s="66"/>
      <c r="CC17" s="66"/>
      <c r="CD17" s="66"/>
      <c r="CE17" s="66"/>
      <c r="CF17" s="66"/>
      <c r="CG17" s="66"/>
      <c r="CH17" s="66"/>
      <c r="CI17" s="66"/>
    </row>
    <row r="18" spans="1:87" ht="16.5" customHeight="1">
      <c r="A18" s="63"/>
      <c r="B18" s="68"/>
      <c r="C18" s="80"/>
      <c r="D18" s="233" t="s">
        <v>134</v>
      </c>
      <c r="E18" s="233"/>
      <c r="F18" s="233"/>
      <c r="G18" s="234" t="s">
        <v>704</v>
      </c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81"/>
      <c r="U18" s="68"/>
      <c r="V18" s="63"/>
      <c r="W18" s="69"/>
      <c r="X18" s="69"/>
      <c r="Y18" s="69"/>
      <c r="Z18" s="69"/>
      <c r="AI18" s="72" t="s">
        <v>50</v>
      </c>
      <c r="AN18" s="74" t="s">
        <v>80</v>
      </c>
      <c r="AO18" s="75"/>
      <c r="AP18" s="7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</row>
    <row r="19" spans="1:87" ht="7.5" customHeight="1">
      <c r="A19" s="63"/>
      <c r="B19" s="68"/>
      <c r="C19" s="80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81"/>
      <c r="U19" s="68"/>
      <c r="V19" s="63"/>
      <c r="W19" s="69"/>
      <c r="X19" s="69"/>
      <c r="Y19" s="69"/>
      <c r="Z19" s="69"/>
      <c r="AI19" s="73" t="s">
        <v>51</v>
      </c>
      <c r="AN19" s="74" t="s">
        <v>81</v>
      </c>
      <c r="AO19" s="75"/>
      <c r="AP19" s="76"/>
      <c r="BY19" s="67"/>
      <c r="BZ19" s="66"/>
      <c r="CA19" s="66"/>
      <c r="CB19" s="66"/>
      <c r="CC19" s="66"/>
      <c r="CD19" s="66"/>
      <c r="CE19" s="66"/>
      <c r="CF19" s="66"/>
      <c r="CG19" s="66"/>
      <c r="CH19" s="66"/>
      <c r="CI19" s="66"/>
    </row>
    <row r="20" spans="1:87" ht="16.5" customHeight="1">
      <c r="A20" s="63"/>
      <c r="B20" s="68"/>
      <c r="C20" s="80"/>
      <c r="D20" s="238" t="s">
        <v>135</v>
      </c>
      <c r="E20" s="238"/>
      <c r="F20" s="238"/>
      <c r="G20" s="237" t="s">
        <v>715</v>
      </c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81"/>
      <c r="U20" s="68"/>
      <c r="V20" s="63"/>
      <c r="W20" s="69"/>
      <c r="X20" s="69"/>
      <c r="Y20" s="69"/>
      <c r="Z20" s="69"/>
      <c r="AI20" s="73" t="s">
        <v>55</v>
      </c>
      <c r="AN20" s="74" t="s">
        <v>82</v>
      </c>
      <c r="AO20" s="75"/>
      <c r="AP20" s="76"/>
      <c r="BY20" s="67"/>
      <c r="BZ20" s="66"/>
      <c r="CA20" s="66"/>
      <c r="CB20" s="66"/>
      <c r="CC20" s="66"/>
      <c r="CD20" s="66"/>
      <c r="CE20" s="66"/>
      <c r="CF20" s="66"/>
      <c r="CG20" s="66"/>
      <c r="CH20" s="66"/>
      <c r="CI20" s="66"/>
    </row>
    <row r="21" spans="1:87" ht="16.5" customHeight="1">
      <c r="A21" s="63"/>
      <c r="B21" s="68"/>
      <c r="C21" s="80"/>
      <c r="D21" s="238"/>
      <c r="E21" s="238"/>
      <c r="F21" s="238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81"/>
      <c r="U21" s="68"/>
      <c r="V21" s="63"/>
      <c r="W21" s="69"/>
      <c r="X21" s="69"/>
      <c r="Y21" s="69"/>
      <c r="Z21" s="69"/>
      <c r="AI21" s="73"/>
      <c r="AN21" s="74"/>
      <c r="AO21" s="75"/>
      <c r="AP21" s="76"/>
      <c r="BY21" s="67"/>
      <c r="BZ21" s="66"/>
      <c r="CA21" s="66"/>
      <c r="CB21" s="66"/>
      <c r="CC21" s="66"/>
      <c r="CD21" s="66"/>
      <c r="CE21" s="66"/>
      <c r="CF21" s="66"/>
      <c r="CG21" s="66"/>
      <c r="CH21" s="66"/>
      <c r="CI21" s="66"/>
    </row>
    <row r="22" spans="1:87" ht="12.75">
      <c r="A22" s="63"/>
      <c r="B22" s="68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  <c r="U22" s="68"/>
      <c r="V22" s="63"/>
      <c r="W22" s="69"/>
      <c r="X22" s="69"/>
      <c r="Y22" s="69"/>
      <c r="Z22" s="69"/>
      <c r="AI22" s="73" t="s">
        <v>278</v>
      </c>
      <c r="AN22" s="74" t="s">
        <v>235</v>
      </c>
      <c r="AO22" s="75"/>
      <c r="AP22" s="7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</row>
    <row r="23" spans="1:87" ht="12.75">
      <c r="A23" s="63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3"/>
      <c r="W23" s="69"/>
      <c r="X23" s="69"/>
      <c r="Y23" s="69"/>
      <c r="Z23" s="69"/>
      <c r="AI23" s="73" t="s">
        <v>56</v>
      </c>
      <c r="AN23" s="74" t="s">
        <v>83</v>
      </c>
      <c r="AO23" s="75"/>
      <c r="AP23" s="7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</row>
    <row r="24" spans="1:87" ht="12.75">
      <c r="A24" s="63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3"/>
      <c r="W24" s="69"/>
      <c r="X24" s="69"/>
      <c r="Y24" s="69"/>
      <c r="Z24" s="69"/>
      <c r="AI24" s="73" t="s">
        <v>57</v>
      </c>
      <c r="AN24" s="74" t="s">
        <v>84</v>
      </c>
      <c r="AO24" s="75"/>
      <c r="AP24" s="76"/>
      <c r="BY24" s="67"/>
      <c r="BZ24" s="66"/>
      <c r="CA24" s="66"/>
      <c r="CB24" s="66"/>
      <c r="CC24" s="66"/>
      <c r="CD24" s="66"/>
      <c r="CE24" s="66"/>
      <c r="CF24" s="66"/>
      <c r="CG24" s="66"/>
      <c r="CH24" s="66"/>
      <c r="CI24" s="66"/>
    </row>
    <row r="25" spans="1:87" ht="13.5" thickBot="1">
      <c r="A25" s="63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3"/>
      <c r="W25" s="69"/>
      <c r="X25" s="69"/>
      <c r="Y25" s="69"/>
      <c r="Z25" s="69"/>
      <c r="AN25" s="74" t="s">
        <v>85</v>
      </c>
      <c r="AO25" s="75"/>
      <c r="AP25" s="76"/>
      <c r="BY25" s="67"/>
      <c r="BZ25" s="66"/>
      <c r="CA25" s="66"/>
      <c r="CB25" s="66"/>
      <c r="CC25" s="66"/>
      <c r="CD25" s="66"/>
      <c r="CE25" s="66"/>
      <c r="CF25" s="66"/>
      <c r="CG25" s="66"/>
      <c r="CH25" s="66"/>
      <c r="CI25" s="66"/>
    </row>
    <row r="26" spans="1:87" ht="12.75" customHeight="1">
      <c r="A26" s="63"/>
      <c r="B26" s="68"/>
      <c r="C26" s="217" t="s">
        <v>687</v>
      </c>
      <c r="D26" s="218"/>
      <c r="E26" s="227" t="s">
        <v>686</v>
      </c>
      <c r="F26" s="228"/>
      <c r="G26" s="228"/>
      <c r="H26" s="228"/>
      <c r="I26" s="22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3"/>
      <c r="W26" s="69"/>
      <c r="X26" s="69"/>
      <c r="Y26" s="69"/>
      <c r="Z26" s="69"/>
      <c r="AN26" s="74" t="s">
        <v>86</v>
      </c>
      <c r="AO26" s="75"/>
      <c r="AP26" s="76"/>
      <c r="BY26" s="67"/>
      <c r="BZ26" s="66"/>
      <c r="CA26" s="66"/>
      <c r="CB26" s="66"/>
      <c r="CC26" s="66"/>
      <c r="CD26" s="66"/>
      <c r="CE26" s="66"/>
      <c r="CF26" s="66"/>
      <c r="CG26" s="66"/>
      <c r="CH26" s="66"/>
      <c r="CI26" s="66"/>
    </row>
    <row r="27" spans="1:87" ht="13.5" thickBot="1">
      <c r="A27" s="63"/>
      <c r="B27" s="68"/>
      <c r="C27" s="219"/>
      <c r="D27" s="220"/>
      <c r="E27" s="230"/>
      <c r="F27" s="231"/>
      <c r="G27" s="231"/>
      <c r="H27" s="231"/>
      <c r="I27" s="232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3"/>
      <c r="W27" s="69"/>
      <c r="X27" s="69"/>
      <c r="Y27" s="69"/>
      <c r="Z27" s="69"/>
      <c r="AN27" s="74" t="s">
        <v>87</v>
      </c>
      <c r="AO27" s="75"/>
      <c r="AP27" s="7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</row>
    <row r="28" spans="1:87" ht="3.75" customHeight="1">
      <c r="A28" s="63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3"/>
      <c r="W28" s="69"/>
      <c r="X28" s="69"/>
      <c r="Y28" s="69"/>
      <c r="Z28" s="69"/>
      <c r="AN28" s="74" t="s">
        <v>88</v>
      </c>
      <c r="AO28" s="75"/>
      <c r="AP28" s="76"/>
      <c r="BY28" s="67"/>
      <c r="BZ28" s="66"/>
      <c r="CA28" s="66"/>
      <c r="CB28" s="66"/>
      <c r="CC28" s="66"/>
      <c r="CD28" s="66"/>
      <c r="CE28" s="66"/>
      <c r="CF28" s="66"/>
      <c r="CG28" s="66"/>
      <c r="CH28" s="66"/>
      <c r="CI28" s="66"/>
    </row>
    <row r="29" spans="1:87" ht="14.25" customHeight="1">
      <c r="A29" s="63"/>
      <c r="B29" s="68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68"/>
      <c r="V29" s="63"/>
      <c r="W29" s="69"/>
      <c r="X29" s="69"/>
      <c r="Y29" s="69"/>
      <c r="Z29" s="69"/>
      <c r="AI29" s="73" t="s">
        <v>43</v>
      </c>
      <c r="AN29" s="74" t="s">
        <v>75</v>
      </c>
      <c r="AO29" s="75"/>
      <c r="AP29" s="76"/>
      <c r="BY29" s="67"/>
      <c r="BZ29" s="66"/>
      <c r="CA29" s="66"/>
      <c r="CB29" s="66"/>
      <c r="CC29" s="66"/>
      <c r="CD29" s="66"/>
      <c r="CE29" s="66"/>
      <c r="CF29" s="66"/>
      <c r="CG29" s="66"/>
      <c r="CH29" s="66"/>
      <c r="CI29" s="66"/>
    </row>
    <row r="30" spans="1:87" ht="122.25" customHeight="1">
      <c r="A30" s="63"/>
      <c r="B30" s="68"/>
      <c r="C30" s="80"/>
      <c r="D30" s="237" t="s">
        <v>716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81"/>
      <c r="U30" s="68"/>
      <c r="V30" s="63"/>
      <c r="W30" s="69"/>
      <c r="X30" s="69"/>
      <c r="Y30" s="69"/>
      <c r="Z30" s="69"/>
      <c r="AI30" s="73" t="s">
        <v>40</v>
      </c>
      <c r="AN30" s="74" t="s">
        <v>76</v>
      </c>
      <c r="AO30" s="75"/>
      <c r="AP30" s="76"/>
      <c r="BY30" s="67"/>
      <c r="BZ30" s="66"/>
      <c r="CA30" s="66"/>
      <c r="CB30" s="66"/>
      <c r="CC30" s="66"/>
      <c r="CD30" s="66"/>
      <c r="CE30" s="66"/>
      <c r="CF30" s="66"/>
      <c r="CG30" s="66"/>
      <c r="CH30" s="66"/>
      <c r="CI30" s="66"/>
    </row>
    <row r="31" spans="1:87" ht="7.5" customHeight="1">
      <c r="A31" s="63"/>
      <c r="B31" s="68"/>
      <c r="C31" s="80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81"/>
      <c r="U31" s="68"/>
      <c r="V31" s="63"/>
      <c r="W31" s="69"/>
      <c r="X31" s="69"/>
      <c r="Y31" s="69"/>
      <c r="Z31" s="69"/>
      <c r="AI31" s="73" t="s">
        <v>41</v>
      </c>
      <c r="AN31" s="74" t="s">
        <v>77</v>
      </c>
      <c r="AO31" s="75"/>
      <c r="AP31" s="76"/>
      <c r="BY31" s="67"/>
      <c r="BZ31" s="66"/>
      <c r="CA31" s="66"/>
      <c r="CB31" s="66"/>
      <c r="CC31" s="66"/>
      <c r="CD31" s="66"/>
      <c r="CE31" s="66"/>
      <c r="CF31" s="66"/>
      <c r="CG31" s="66"/>
      <c r="CH31" s="66"/>
      <c r="CI31" s="66"/>
    </row>
    <row r="32" spans="1:87" ht="12.75">
      <c r="A32" s="63"/>
      <c r="B32" s="68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4"/>
      <c r="U32" s="68"/>
      <c r="V32" s="63"/>
      <c r="W32" s="69"/>
      <c r="X32" s="69"/>
      <c r="Y32" s="69"/>
      <c r="Z32" s="69"/>
      <c r="AI32" s="73" t="s">
        <v>278</v>
      </c>
      <c r="AN32" s="74" t="s">
        <v>235</v>
      </c>
      <c r="AO32" s="75"/>
      <c r="AP32" s="7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</row>
    <row r="33" spans="1:87" ht="12.75">
      <c r="A33" s="63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3"/>
      <c r="W33" s="69"/>
      <c r="X33" s="69"/>
      <c r="Y33" s="69"/>
      <c r="Z33" s="69"/>
      <c r="AI33" s="73" t="s">
        <v>56</v>
      </c>
      <c r="AN33" s="74" t="s">
        <v>83</v>
      </c>
      <c r="AO33" s="75"/>
      <c r="AP33" s="7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</row>
    <row r="34" spans="1:87" ht="12.75">
      <c r="A34" s="63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3"/>
      <c r="W34" s="69"/>
      <c r="X34" s="69"/>
      <c r="Y34" s="69"/>
      <c r="Z34" s="69"/>
      <c r="AI34" s="73" t="s">
        <v>57</v>
      </c>
      <c r="AN34" s="74" t="s">
        <v>84</v>
      </c>
      <c r="AO34" s="75"/>
      <c r="AP34" s="76"/>
      <c r="BY34" s="67"/>
      <c r="BZ34" s="66"/>
      <c r="CA34" s="66"/>
      <c r="CB34" s="66"/>
      <c r="CC34" s="66"/>
      <c r="CD34" s="66"/>
      <c r="CE34" s="66"/>
      <c r="CF34" s="66"/>
      <c r="CG34" s="66"/>
      <c r="CH34" s="66"/>
      <c r="CI34" s="66"/>
    </row>
    <row r="35" spans="1:87" ht="13.5" thickBot="1">
      <c r="A35" s="63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3"/>
      <c r="W35" s="69"/>
      <c r="X35" s="69"/>
      <c r="Y35" s="69"/>
      <c r="Z35" s="69"/>
      <c r="AN35" s="74" t="s">
        <v>85</v>
      </c>
      <c r="AO35" s="75"/>
      <c r="AP35" s="76"/>
      <c r="BY35" s="67"/>
      <c r="BZ35" s="66"/>
      <c r="CA35" s="66"/>
      <c r="CB35" s="66"/>
      <c r="CC35" s="66"/>
      <c r="CD35" s="66"/>
      <c r="CE35" s="66"/>
      <c r="CF35" s="66"/>
      <c r="CG35" s="66"/>
      <c r="CH35" s="66"/>
      <c r="CI35" s="66"/>
    </row>
    <row r="36" spans="1:87" ht="12.75" customHeight="1">
      <c r="A36" s="63"/>
      <c r="B36" s="68"/>
      <c r="C36" s="217" t="s">
        <v>688</v>
      </c>
      <c r="D36" s="218"/>
      <c r="E36" s="227" t="s">
        <v>689</v>
      </c>
      <c r="F36" s="228"/>
      <c r="G36" s="228"/>
      <c r="H36" s="228"/>
      <c r="I36" s="229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3"/>
      <c r="W36" s="69"/>
      <c r="X36" s="69"/>
      <c r="Y36" s="69"/>
      <c r="Z36" s="69"/>
      <c r="AN36" s="74" t="s">
        <v>86</v>
      </c>
      <c r="AO36" s="75"/>
      <c r="AP36" s="76"/>
      <c r="BY36" s="67"/>
      <c r="BZ36" s="66"/>
      <c r="CA36" s="66"/>
      <c r="CB36" s="66"/>
      <c r="CC36" s="66"/>
      <c r="CD36" s="66"/>
      <c r="CE36" s="66"/>
      <c r="CF36" s="66"/>
      <c r="CG36" s="66"/>
      <c r="CH36" s="66"/>
      <c r="CI36" s="66"/>
    </row>
    <row r="37" spans="1:87" ht="13.5" thickBot="1">
      <c r="A37" s="63"/>
      <c r="B37" s="68"/>
      <c r="C37" s="219"/>
      <c r="D37" s="220"/>
      <c r="E37" s="230"/>
      <c r="F37" s="231"/>
      <c r="G37" s="231"/>
      <c r="H37" s="231"/>
      <c r="I37" s="232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3"/>
      <c r="W37" s="69"/>
      <c r="X37" s="69"/>
      <c r="Y37" s="69"/>
      <c r="Z37" s="69"/>
      <c r="AN37" s="74" t="s">
        <v>87</v>
      </c>
      <c r="AO37" s="75"/>
      <c r="AP37" s="7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</row>
    <row r="38" spans="1:87" ht="3.75" customHeight="1">
      <c r="A38" s="63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3"/>
      <c r="W38" s="69"/>
      <c r="X38" s="69"/>
      <c r="Y38" s="69"/>
      <c r="Z38" s="69"/>
      <c r="AN38" s="74" t="s">
        <v>88</v>
      </c>
      <c r="AO38" s="75"/>
      <c r="AP38" s="76"/>
      <c r="BY38" s="67"/>
      <c r="BZ38" s="66"/>
      <c r="CA38" s="66"/>
      <c r="CB38" s="66"/>
      <c r="CC38" s="66"/>
      <c r="CD38" s="66"/>
      <c r="CE38" s="66"/>
      <c r="CF38" s="66"/>
      <c r="CG38" s="66"/>
      <c r="CH38" s="66"/>
      <c r="CI38" s="66"/>
    </row>
    <row r="39" spans="1:87" ht="14.25" customHeight="1">
      <c r="A39" s="63"/>
      <c r="B39" s="68"/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9"/>
      <c r="U39" s="68"/>
      <c r="V39" s="63"/>
      <c r="W39" s="69"/>
      <c r="X39" s="69"/>
      <c r="Y39" s="69"/>
      <c r="Z39" s="69"/>
      <c r="AI39" s="73" t="s">
        <v>43</v>
      </c>
      <c r="AN39" s="74" t="s">
        <v>75</v>
      </c>
      <c r="AO39" s="75"/>
      <c r="AP39" s="76"/>
      <c r="BY39" s="67"/>
      <c r="BZ39" s="66"/>
      <c r="CA39" s="66"/>
      <c r="CB39" s="66"/>
      <c r="CC39" s="66"/>
      <c r="CD39" s="66"/>
      <c r="CE39" s="66"/>
      <c r="CF39" s="66"/>
      <c r="CG39" s="66"/>
      <c r="CH39" s="66"/>
      <c r="CI39" s="66"/>
    </row>
    <row r="40" spans="1:87" ht="107.25" customHeight="1">
      <c r="A40" s="63"/>
      <c r="B40" s="68"/>
      <c r="C40" s="80"/>
      <c r="D40" s="237" t="s">
        <v>717</v>
      </c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81"/>
      <c r="U40" s="68"/>
      <c r="V40" s="63"/>
      <c r="W40" s="69"/>
      <c r="X40" s="69"/>
      <c r="Y40" s="69"/>
      <c r="Z40" s="69"/>
      <c r="AI40" s="73" t="s">
        <v>40</v>
      </c>
      <c r="AN40" s="74" t="s">
        <v>76</v>
      </c>
      <c r="AO40" s="75"/>
      <c r="AP40" s="76"/>
      <c r="BY40" s="67"/>
      <c r="BZ40" s="66"/>
      <c r="CA40" s="66"/>
      <c r="CB40" s="66"/>
      <c r="CC40" s="66"/>
      <c r="CD40" s="66"/>
      <c r="CE40" s="66"/>
      <c r="CF40" s="66"/>
      <c r="CG40" s="66"/>
      <c r="CH40" s="66"/>
      <c r="CI40" s="66"/>
    </row>
    <row r="41" spans="1:87" ht="7.5" customHeight="1">
      <c r="A41" s="63"/>
      <c r="B41" s="68"/>
      <c r="C41" s="80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81"/>
      <c r="U41" s="68"/>
      <c r="V41" s="63"/>
      <c r="W41" s="69"/>
      <c r="X41" s="69"/>
      <c r="Y41" s="69"/>
      <c r="Z41" s="69"/>
      <c r="AI41" s="73"/>
      <c r="AN41" s="74"/>
      <c r="AO41" s="75"/>
      <c r="AP41" s="76"/>
      <c r="BY41" s="67"/>
      <c r="BZ41" s="66"/>
      <c r="CA41" s="66"/>
      <c r="CB41" s="66"/>
      <c r="CC41" s="66"/>
      <c r="CD41" s="66"/>
      <c r="CE41" s="66"/>
      <c r="CF41" s="66"/>
      <c r="CG41" s="66"/>
      <c r="CH41" s="66"/>
      <c r="CI41" s="66"/>
    </row>
    <row r="42" spans="1:87" ht="7.5" customHeight="1">
      <c r="A42" s="63"/>
      <c r="B42" s="68"/>
      <c r="C42" s="82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4"/>
      <c r="U42" s="68"/>
      <c r="V42" s="63"/>
      <c r="W42" s="69"/>
      <c r="X42" s="69"/>
      <c r="Y42" s="69"/>
      <c r="Z42" s="69"/>
      <c r="AI42" s="73"/>
      <c r="AN42" s="74"/>
      <c r="AO42" s="75"/>
      <c r="AP42" s="76"/>
      <c r="BY42" s="67"/>
      <c r="BZ42" s="66"/>
      <c r="CA42" s="66"/>
      <c r="CB42" s="66"/>
      <c r="CC42" s="66"/>
      <c r="CD42" s="66"/>
      <c r="CE42" s="66"/>
      <c r="CF42" s="66"/>
      <c r="CG42" s="66"/>
      <c r="CH42" s="66"/>
      <c r="CI42" s="66"/>
    </row>
    <row r="43" spans="1:87" ht="12.75">
      <c r="A43" s="63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3"/>
      <c r="W43" s="69"/>
      <c r="X43" s="69"/>
      <c r="Y43" s="69"/>
      <c r="Z43" s="69"/>
      <c r="AI43" s="73" t="s">
        <v>56</v>
      </c>
      <c r="AN43" s="74" t="s">
        <v>83</v>
      </c>
      <c r="AO43" s="75"/>
      <c r="AP43" s="7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</row>
    <row r="44" spans="1:87" ht="12.75">
      <c r="A44" s="63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3"/>
      <c r="W44" s="69"/>
      <c r="X44" s="69"/>
      <c r="Y44" s="69"/>
      <c r="Z44" s="69"/>
      <c r="AI44" s="73" t="s">
        <v>57</v>
      </c>
      <c r="AN44" s="74" t="s">
        <v>84</v>
      </c>
      <c r="AO44" s="75"/>
      <c r="AP44" s="76"/>
      <c r="BY44" s="67"/>
      <c r="BZ44" s="66"/>
      <c r="CA44" s="66"/>
      <c r="CB44" s="66"/>
      <c r="CC44" s="66"/>
      <c r="CD44" s="66"/>
      <c r="CE44" s="66"/>
      <c r="CF44" s="66"/>
      <c r="CG44" s="66"/>
      <c r="CH44" s="66"/>
      <c r="CI44" s="66"/>
    </row>
    <row r="45" spans="1:87" ht="13.5" thickBot="1">
      <c r="A45" s="63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3"/>
      <c r="W45" s="69"/>
      <c r="X45" s="69"/>
      <c r="Y45" s="69"/>
      <c r="Z45" s="69"/>
      <c r="AN45" s="74" t="s">
        <v>85</v>
      </c>
      <c r="AO45" s="75"/>
      <c r="AP45" s="76"/>
      <c r="BY45" s="67"/>
      <c r="BZ45" s="66"/>
      <c r="CA45" s="66"/>
      <c r="CB45" s="66"/>
      <c r="CC45" s="66"/>
      <c r="CD45" s="66"/>
      <c r="CE45" s="66"/>
      <c r="CF45" s="66"/>
      <c r="CG45" s="66"/>
      <c r="CH45" s="66"/>
      <c r="CI45" s="66"/>
    </row>
    <row r="46" spans="1:87" ht="12.75" customHeight="1">
      <c r="A46" s="63"/>
      <c r="B46" s="68"/>
      <c r="C46" s="217" t="s">
        <v>690</v>
      </c>
      <c r="D46" s="218"/>
      <c r="E46" s="227" t="s">
        <v>691</v>
      </c>
      <c r="F46" s="228"/>
      <c r="G46" s="228"/>
      <c r="H46" s="228"/>
      <c r="I46" s="229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3"/>
      <c r="W46" s="69"/>
      <c r="X46" s="69"/>
      <c r="Y46" s="69"/>
      <c r="Z46" s="69"/>
      <c r="AN46" s="74" t="s">
        <v>86</v>
      </c>
      <c r="AO46" s="75"/>
      <c r="AP46" s="76"/>
      <c r="BY46" s="67"/>
      <c r="BZ46" s="66"/>
      <c r="CA46" s="66"/>
      <c r="CB46" s="66"/>
      <c r="CC46" s="66"/>
      <c r="CD46" s="66"/>
      <c r="CE46" s="66"/>
      <c r="CF46" s="66"/>
      <c r="CG46" s="66"/>
      <c r="CH46" s="66"/>
      <c r="CI46" s="66"/>
    </row>
    <row r="47" spans="1:87" ht="13.5" thickBot="1">
      <c r="A47" s="63"/>
      <c r="B47" s="68"/>
      <c r="C47" s="219"/>
      <c r="D47" s="220"/>
      <c r="E47" s="230"/>
      <c r="F47" s="231"/>
      <c r="G47" s="231"/>
      <c r="H47" s="231"/>
      <c r="I47" s="232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3"/>
      <c r="W47" s="69"/>
      <c r="X47" s="69"/>
      <c r="Y47" s="69"/>
      <c r="Z47" s="69"/>
      <c r="AN47" s="74" t="s">
        <v>87</v>
      </c>
      <c r="AO47" s="75"/>
      <c r="AP47" s="7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</row>
    <row r="48" spans="1:87" ht="3.75" customHeight="1">
      <c r="A48" s="63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3"/>
      <c r="W48" s="69"/>
      <c r="X48" s="69"/>
      <c r="Y48" s="69"/>
      <c r="Z48" s="69"/>
      <c r="AN48" s="74" t="s">
        <v>88</v>
      </c>
      <c r="AO48" s="75"/>
      <c r="AP48" s="76"/>
      <c r="BY48" s="67"/>
      <c r="BZ48" s="66"/>
      <c r="CA48" s="66"/>
      <c r="CB48" s="66"/>
      <c r="CC48" s="66"/>
      <c r="CD48" s="66"/>
      <c r="CE48" s="66"/>
      <c r="CF48" s="66"/>
      <c r="CG48" s="66"/>
      <c r="CH48" s="66"/>
      <c r="CI48" s="66"/>
    </row>
    <row r="49" spans="1:87" ht="14.25" customHeight="1">
      <c r="A49" s="63"/>
      <c r="B49" s="68"/>
      <c r="C49" s="77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9"/>
      <c r="U49" s="68"/>
      <c r="V49" s="63"/>
      <c r="W49" s="69"/>
      <c r="X49" s="69"/>
      <c r="Y49" s="69"/>
      <c r="Z49" s="69"/>
      <c r="AI49" s="73" t="s">
        <v>43</v>
      </c>
      <c r="AN49" s="74" t="s">
        <v>75</v>
      </c>
      <c r="AO49" s="75"/>
      <c r="AP49" s="76"/>
      <c r="BY49" s="67"/>
      <c r="BZ49" s="66"/>
      <c r="CA49" s="66"/>
      <c r="CB49" s="66"/>
      <c r="CC49" s="66"/>
      <c r="CD49" s="66"/>
      <c r="CE49" s="66"/>
      <c r="CF49" s="66"/>
      <c r="CG49" s="66"/>
      <c r="CH49" s="66"/>
      <c r="CI49" s="66"/>
    </row>
    <row r="50" spans="1:87" ht="69.75" customHeight="1">
      <c r="A50" s="63"/>
      <c r="B50" s="68"/>
      <c r="C50" s="80"/>
      <c r="D50" s="237" t="s">
        <v>718</v>
      </c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81"/>
      <c r="U50" s="68"/>
      <c r="V50" s="63"/>
      <c r="W50" s="69"/>
      <c r="X50" s="69"/>
      <c r="Y50" s="69"/>
      <c r="Z50" s="69"/>
      <c r="AI50" s="73" t="s">
        <v>40</v>
      </c>
      <c r="AN50" s="74" t="s">
        <v>76</v>
      </c>
      <c r="AO50" s="75"/>
      <c r="AP50" s="76"/>
      <c r="BY50" s="67"/>
      <c r="BZ50" s="66"/>
      <c r="CA50" s="66"/>
      <c r="CB50" s="66"/>
      <c r="CC50" s="66"/>
      <c r="CD50" s="66"/>
      <c r="CE50" s="66"/>
      <c r="CF50" s="66"/>
      <c r="CG50" s="66"/>
      <c r="CH50" s="66"/>
      <c r="CI50" s="66"/>
    </row>
    <row r="51" spans="1:87" ht="7.5" customHeight="1">
      <c r="A51" s="63"/>
      <c r="B51" s="68"/>
      <c r="C51" s="80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81"/>
      <c r="U51" s="68"/>
      <c r="V51" s="63"/>
      <c r="W51" s="69"/>
      <c r="X51" s="69"/>
      <c r="Y51" s="69"/>
      <c r="Z51" s="69"/>
      <c r="AI51" s="73"/>
      <c r="AN51" s="74"/>
      <c r="AO51" s="75"/>
      <c r="AP51" s="76"/>
      <c r="BY51" s="67"/>
      <c r="BZ51" s="66"/>
      <c r="CA51" s="66"/>
      <c r="CB51" s="66"/>
      <c r="CC51" s="66"/>
      <c r="CD51" s="66"/>
      <c r="CE51" s="66"/>
      <c r="CF51" s="66"/>
      <c r="CG51" s="66"/>
      <c r="CH51" s="66"/>
      <c r="CI51" s="66"/>
    </row>
    <row r="52" spans="1:87" ht="7.5" customHeight="1">
      <c r="A52" s="63"/>
      <c r="B52" s="68"/>
      <c r="C52" s="82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4"/>
      <c r="U52" s="68"/>
      <c r="V52" s="63"/>
      <c r="W52" s="69"/>
      <c r="X52" s="69"/>
      <c r="Y52" s="69"/>
      <c r="Z52" s="69"/>
      <c r="AI52" s="73"/>
      <c r="AN52" s="74"/>
      <c r="AO52" s="75"/>
      <c r="AP52" s="76"/>
      <c r="BY52" s="67"/>
      <c r="BZ52" s="66"/>
      <c r="CA52" s="66"/>
      <c r="CB52" s="66"/>
      <c r="CC52" s="66"/>
      <c r="CD52" s="66"/>
      <c r="CE52" s="66"/>
      <c r="CF52" s="66"/>
      <c r="CG52" s="66"/>
      <c r="CH52" s="66"/>
      <c r="CI52" s="66"/>
    </row>
    <row r="53" spans="1:87" ht="12.75">
      <c r="A53" s="63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3"/>
      <c r="W53" s="69"/>
      <c r="X53" s="69"/>
      <c r="Y53" s="69"/>
      <c r="Z53" s="69"/>
      <c r="AI53" s="73" t="s">
        <v>56</v>
      </c>
      <c r="AN53" s="74" t="s">
        <v>83</v>
      </c>
      <c r="AO53" s="75"/>
      <c r="AP53" s="7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</row>
    <row r="54" spans="1:87" ht="12.75">
      <c r="A54" s="63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3"/>
      <c r="W54" s="69"/>
      <c r="X54" s="69"/>
      <c r="Y54" s="69"/>
      <c r="Z54" s="69"/>
      <c r="AI54" s="73" t="s">
        <v>57</v>
      </c>
      <c r="AN54" s="74" t="s">
        <v>84</v>
      </c>
      <c r="AO54" s="75"/>
      <c r="AP54" s="76"/>
      <c r="BY54" s="67"/>
      <c r="BZ54" s="66"/>
      <c r="CA54" s="66"/>
      <c r="CB54" s="66"/>
      <c r="CC54" s="66"/>
      <c r="CD54" s="66"/>
      <c r="CE54" s="66"/>
      <c r="CF54" s="66"/>
      <c r="CG54" s="66"/>
      <c r="CH54" s="66"/>
      <c r="CI54" s="66"/>
    </row>
    <row r="55" spans="1:87" ht="13.5" thickBot="1">
      <c r="A55" s="63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3"/>
      <c r="W55" s="69"/>
      <c r="X55" s="69"/>
      <c r="Y55" s="69"/>
      <c r="Z55" s="69"/>
      <c r="AN55" s="74" t="s">
        <v>85</v>
      </c>
      <c r="AO55" s="75"/>
      <c r="AP55" s="76"/>
      <c r="BY55" s="67"/>
      <c r="BZ55" s="66"/>
      <c r="CA55" s="66"/>
      <c r="CB55" s="66"/>
      <c r="CC55" s="66"/>
      <c r="CD55" s="66"/>
      <c r="CE55" s="66"/>
      <c r="CF55" s="66"/>
      <c r="CG55" s="66"/>
      <c r="CH55" s="66"/>
      <c r="CI55" s="66"/>
    </row>
    <row r="56" spans="1:87" ht="12.75" customHeight="1">
      <c r="A56" s="63"/>
      <c r="B56" s="68"/>
      <c r="C56" s="217" t="s">
        <v>692</v>
      </c>
      <c r="D56" s="218"/>
      <c r="E56" s="227" t="s">
        <v>288</v>
      </c>
      <c r="F56" s="228"/>
      <c r="G56" s="228"/>
      <c r="H56" s="228"/>
      <c r="I56" s="229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3"/>
      <c r="W56" s="69"/>
      <c r="X56" s="69"/>
      <c r="Y56" s="69"/>
      <c r="Z56" s="69"/>
      <c r="AN56" s="74" t="s">
        <v>86</v>
      </c>
      <c r="AO56" s="75"/>
      <c r="AP56" s="76"/>
      <c r="BY56" s="67"/>
      <c r="BZ56" s="66"/>
      <c r="CA56" s="66"/>
      <c r="CB56" s="66"/>
      <c r="CC56" s="66"/>
      <c r="CD56" s="66"/>
      <c r="CE56" s="66"/>
      <c r="CF56" s="66"/>
      <c r="CG56" s="66"/>
      <c r="CH56" s="66"/>
      <c r="CI56" s="66"/>
    </row>
    <row r="57" spans="1:87" ht="13.5" thickBot="1">
      <c r="A57" s="63"/>
      <c r="B57" s="68"/>
      <c r="C57" s="219"/>
      <c r="D57" s="220"/>
      <c r="E57" s="230"/>
      <c r="F57" s="231"/>
      <c r="G57" s="231"/>
      <c r="H57" s="231"/>
      <c r="I57" s="232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3"/>
      <c r="W57" s="69"/>
      <c r="X57" s="69"/>
      <c r="Y57" s="69"/>
      <c r="Z57" s="69"/>
      <c r="AN57" s="74" t="s">
        <v>87</v>
      </c>
      <c r="AO57" s="75"/>
      <c r="AP57" s="7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</row>
    <row r="58" spans="1:87" ht="3.75" customHeight="1">
      <c r="A58" s="63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3"/>
      <c r="W58" s="69"/>
      <c r="X58" s="69"/>
      <c r="Y58" s="69"/>
      <c r="Z58" s="69"/>
      <c r="AN58" s="74" t="s">
        <v>88</v>
      </c>
      <c r="AO58" s="75"/>
      <c r="AP58" s="76"/>
      <c r="BY58" s="67"/>
      <c r="BZ58" s="66"/>
      <c r="CA58" s="66"/>
      <c r="CB58" s="66"/>
      <c r="CC58" s="66"/>
      <c r="CD58" s="66"/>
      <c r="CE58" s="66"/>
      <c r="CF58" s="66"/>
      <c r="CG58" s="66"/>
      <c r="CH58" s="66"/>
      <c r="CI58" s="66"/>
    </row>
    <row r="59" spans="1:87" ht="14.25" customHeight="1">
      <c r="A59" s="63"/>
      <c r="B59" s="68"/>
      <c r="C59" s="77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9"/>
      <c r="U59" s="68"/>
      <c r="V59" s="63"/>
      <c r="W59" s="69"/>
      <c r="X59" s="69"/>
      <c r="Y59" s="69"/>
      <c r="Z59" s="69"/>
      <c r="AI59" s="73" t="s">
        <v>43</v>
      </c>
      <c r="AN59" s="74" t="s">
        <v>75</v>
      </c>
      <c r="AO59" s="75"/>
      <c r="AP59" s="76"/>
      <c r="BY59" s="67"/>
      <c r="BZ59" s="66"/>
      <c r="CA59" s="66"/>
      <c r="CB59" s="66"/>
      <c r="CC59" s="66"/>
      <c r="CD59" s="66"/>
      <c r="CE59" s="66"/>
      <c r="CF59" s="66"/>
      <c r="CG59" s="66"/>
      <c r="CH59" s="66"/>
      <c r="CI59" s="66"/>
    </row>
    <row r="60" spans="1:87" ht="18.75" customHeight="1">
      <c r="A60" s="63"/>
      <c r="B60" s="68"/>
      <c r="C60" s="80"/>
      <c r="D60" s="234" t="s">
        <v>708</v>
      </c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81"/>
      <c r="U60" s="68"/>
      <c r="V60" s="63"/>
      <c r="W60" s="69"/>
      <c r="X60" s="69"/>
      <c r="Y60" s="69"/>
      <c r="Z60" s="69"/>
      <c r="AI60" s="73" t="s">
        <v>40</v>
      </c>
      <c r="AN60" s="74" t="s">
        <v>76</v>
      </c>
      <c r="AO60" s="75"/>
      <c r="AP60" s="76"/>
      <c r="BY60" s="67"/>
      <c r="BZ60" s="66"/>
      <c r="CA60" s="66"/>
      <c r="CB60" s="66"/>
      <c r="CC60" s="66"/>
      <c r="CD60" s="66"/>
      <c r="CE60" s="66"/>
      <c r="CF60" s="66"/>
      <c r="CG60" s="66"/>
      <c r="CH60" s="66"/>
      <c r="CI60" s="66"/>
    </row>
    <row r="61" spans="1:87" ht="7.5" customHeight="1">
      <c r="A61" s="63"/>
      <c r="B61" s="68"/>
      <c r="C61" s="80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81"/>
      <c r="U61" s="68"/>
      <c r="V61" s="63"/>
      <c r="W61" s="69"/>
      <c r="X61" s="69"/>
      <c r="Y61" s="69"/>
      <c r="Z61" s="69"/>
      <c r="AI61" s="73"/>
      <c r="AN61" s="74"/>
      <c r="AO61" s="75"/>
      <c r="AP61" s="76"/>
      <c r="BY61" s="67"/>
      <c r="BZ61" s="66"/>
      <c r="CA61" s="66"/>
      <c r="CB61" s="66"/>
      <c r="CC61" s="66"/>
      <c r="CD61" s="66"/>
      <c r="CE61" s="66"/>
      <c r="CF61" s="66"/>
      <c r="CG61" s="66"/>
      <c r="CH61" s="66"/>
      <c r="CI61" s="66"/>
    </row>
    <row r="62" spans="1:87" ht="13.5" customHeight="1">
      <c r="A62" s="63"/>
      <c r="B62" s="68"/>
      <c r="C62" s="82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4"/>
      <c r="U62" s="68"/>
      <c r="V62" s="63"/>
      <c r="W62" s="69"/>
      <c r="X62" s="69"/>
      <c r="Y62" s="69"/>
      <c r="Z62" s="69"/>
      <c r="AI62" s="73"/>
      <c r="AN62" s="74"/>
      <c r="AO62" s="75"/>
      <c r="AP62" s="76"/>
      <c r="BY62" s="67"/>
      <c r="BZ62" s="66"/>
      <c r="CA62" s="66"/>
      <c r="CB62" s="66"/>
      <c r="CC62" s="66"/>
      <c r="CD62" s="66"/>
      <c r="CE62" s="66"/>
      <c r="CF62" s="66"/>
      <c r="CG62" s="66"/>
      <c r="CH62" s="66"/>
      <c r="CI62" s="66"/>
    </row>
    <row r="63" spans="1:87" ht="12.75">
      <c r="A63" s="63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3"/>
      <c r="W63" s="69"/>
      <c r="X63" s="69"/>
      <c r="Y63" s="69"/>
      <c r="Z63" s="69"/>
      <c r="AI63" s="73" t="s">
        <v>56</v>
      </c>
      <c r="AN63" s="74" t="s">
        <v>83</v>
      </c>
      <c r="AO63" s="75"/>
      <c r="AP63" s="7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</row>
    <row r="64" spans="1:22" ht="13.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</sheetData>
  <sheetProtection password="CC7B" sheet="1" selectLockedCells="1" selectUnlockedCells="1"/>
  <mergeCells count="25">
    <mergeCell ref="D40:S40"/>
    <mergeCell ref="D16:F16"/>
    <mergeCell ref="D14:F14"/>
    <mergeCell ref="D20:F21"/>
    <mergeCell ref="G20:S21"/>
    <mergeCell ref="C36:D37"/>
    <mergeCell ref="E36:I37"/>
    <mergeCell ref="D60:P60"/>
    <mergeCell ref="Q60:S60"/>
    <mergeCell ref="G16:S16"/>
    <mergeCell ref="D30:S30"/>
    <mergeCell ref="D18:F18"/>
    <mergeCell ref="C46:D47"/>
    <mergeCell ref="E46:I47"/>
    <mergeCell ref="D50:S50"/>
    <mergeCell ref="C56:D57"/>
    <mergeCell ref="E56:I57"/>
    <mergeCell ref="C8:D9"/>
    <mergeCell ref="C26:D27"/>
    <mergeCell ref="E8:I9"/>
    <mergeCell ref="E26:I27"/>
    <mergeCell ref="D12:F12"/>
    <mergeCell ref="G12:S12"/>
    <mergeCell ref="G18:S18"/>
    <mergeCell ref="G14:S14"/>
  </mergeCell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4">
    <tabColor indexed="24"/>
  </sheetPr>
  <dimension ref="A1:CI289"/>
  <sheetViews>
    <sheetView showGridLines="0" tabSelected="1" zoomScale="85" zoomScaleNormal="85" zoomScalePageLayoutView="0" workbookViewId="0" topLeftCell="A47">
      <selection activeCell="G42" sqref="G42:H42"/>
    </sheetView>
  </sheetViews>
  <sheetFormatPr defaultColWidth="0" defaultRowHeight="0" customHeight="1" zeroHeight="1"/>
  <cols>
    <col min="1" max="2" width="3.28125" style="91" customWidth="1"/>
    <col min="3" max="3" width="3.7109375" style="91" customWidth="1"/>
    <col min="4" max="4" width="3.57421875" style="91" customWidth="1"/>
    <col min="5" max="5" width="12.00390625" style="91" customWidth="1"/>
    <col min="6" max="6" width="11.140625" style="91" customWidth="1"/>
    <col min="7" max="7" width="6.57421875" style="91" customWidth="1"/>
    <col min="8" max="8" width="11.57421875" style="91" customWidth="1"/>
    <col min="9" max="9" width="6.7109375" style="91" customWidth="1"/>
    <col min="10" max="10" width="11.57421875" style="117" customWidth="1"/>
    <col min="11" max="11" width="10.57421875" style="117" customWidth="1"/>
    <col min="12" max="12" width="7.28125" style="117" customWidth="1"/>
    <col min="13" max="14" width="8.57421875" style="117" customWidth="1"/>
    <col min="15" max="16" width="8.7109375" style="117" customWidth="1"/>
    <col min="17" max="17" width="6.8515625" style="117" customWidth="1"/>
    <col min="18" max="18" width="8.57421875" style="117" customWidth="1"/>
    <col min="19" max="19" width="11.8515625" style="91" customWidth="1"/>
    <col min="20" max="20" width="4.28125" style="91" customWidth="1"/>
    <col min="21" max="21" width="3.28125" style="91" customWidth="1"/>
    <col min="22" max="22" width="4.00390625" style="91" customWidth="1"/>
    <col min="23" max="39" width="4.00390625" style="91" hidden="1" customWidth="1"/>
    <col min="40" max="40" width="9.7109375" style="92" hidden="1" customWidth="1"/>
    <col min="41" max="42" width="4.00390625" style="92" hidden="1" customWidth="1"/>
    <col min="43" max="16384" width="4.00390625" style="91" hidden="1" customWidth="1"/>
  </cols>
  <sheetData>
    <row r="1" spans="1:87" ht="15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90"/>
      <c r="Z1" s="90"/>
      <c r="AN1" s="91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</row>
    <row r="2" spans="1:87" ht="12.75">
      <c r="A2" s="89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89"/>
      <c r="W2" s="95"/>
      <c r="X2" s="95"/>
      <c r="Y2" s="95"/>
      <c r="Z2" s="95"/>
      <c r="AN2" s="91"/>
      <c r="BY2" s="93"/>
      <c r="BZ2" s="96"/>
      <c r="CA2" s="96"/>
      <c r="CB2" s="96"/>
      <c r="CC2" s="96"/>
      <c r="CD2" s="97"/>
      <c r="CE2" s="92"/>
      <c r="CF2" s="92"/>
      <c r="CG2" s="92"/>
      <c r="CH2" s="92"/>
      <c r="CI2" s="92"/>
    </row>
    <row r="3" spans="1:87" ht="12.75">
      <c r="A3" s="89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89"/>
      <c r="W3" s="95"/>
      <c r="X3" s="95"/>
      <c r="Y3" s="95"/>
      <c r="Z3" s="95"/>
      <c r="AN3" s="91"/>
      <c r="BY3" s="93"/>
      <c r="BZ3" s="92"/>
      <c r="CA3" s="92"/>
      <c r="CB3" s="92"/>
      <c r="CC3" s="92"/>
      <c r="CD3" s="92"/>
      <c r="CE3" s="92"/>
      <c r="CF3" s="92"/>
      <c r="CG3" s="92"/>
      <c r="CH3" s="92"/>
      <c r="CI3" s="92"/>
    </row>
    <row r="4" spans="1:87" ht="12.75">
      <c r="A4" s="89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89"/>
      <c r="W4" s="95"/>
      <c r="X4" s="95"/>
      <c r="Y4" s="95"/>
      <c r="Z4" s="95"/>
      <c r="AN4" s="91"/>
      <c r="BY4" s="93"/>
      <c r="BZ4" s="92"/>
      <c r="CA4" s="92"/>
      <c r="CB4" s="92"/>
      <c r="CC4" s="92"/>
      <c r="CD4" s="92"/>
      <c r="CE4" s="92"/>
      <c r="CF4" s="92"/>
      <c r="CG4" s="92"/>
      <c r="CH4" s="92"/>
      <c r="CI4" s="92"/>
    </row>
    <row r="5" spans="1:87" ht="12.75">
      <c r="A5" s="89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89"/>
      <c r="W5" s="95"/>
      <c r="X5" s="95"/>
      <c r="Y5" s="95"/>
      <c r="Z5" s="95"/>
      <c r="AN5" s="91"/>
      <c r="BY5" s="93"/>
      <c r="BZ5" s="92"/>
      <c r="CA5" s="92"/>
      <c r="CB5" s="92"/>
      <c r="CC5" s="92"/>
      <c r="CD5" s="92"/>
      <c r="CE5" s="92"/>
      <c r="CF5" s="92"/>
      <c r="CG5" s="92"/>
      <c r="CH5" s="92"/>
      <c r="CI5" s="92"/>
    </row>
    <row r="6" spans="1:87" ht="12.75">
      <c r="A6" s="89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89"/>
      <c r="W6" s="95"/>
      <c r="X6" s="95"/>
      <c r="Y6" s="95"/>
      <c r="Z6" s="95"/>
      <c r="AN6" s="91"/>
      <c r="BY6" s="93"/>
      <c r="BZ6" s="92"/>
      <c r="CA6" s="92"/>
      <c r="CB6" s="92"/>
      <c r="CC6" s="92"/>
      <c r="CD6" s="92"/>
      <c r="CE6" s="92"/>
      <c r="CF6" s="92"/>
      <c r="CG6" s="92"/>
      <c r="CH6" s="92"/>
      <c r="CI6" s="92"/>
    </row>
    <row r="7" spans="1:87" ht="13.5" thickBot="1">
      <c r="A7" s="89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89"/>
      <c r="W7" s="95"/>
      <c r="X7" s="95"/>
      <c r="Y7" s="95"/>
      <c r="Z7" s="95"/>
      <c r="AI7" s="98" t="s">
        <v>47</v>
      </c>
      <c r="AN7" s="99" t="s">
        <v>71</v>
      </c>
      <c r="BY7" s="93"/>
      <c r="BZ7" s="92"/>
      <c r="CA7" s="92"/>
      <c r="CB7" s="92"/>
      <c r="CC7" s="92"/>
      <c r="CD7" s="92"/>
      <c r="CE7" s="92"/>
      <c r="CF7" s="92"/>
      <c r="CG7" s="92"/>
      <c r="CH7" s="92"/>
      <c r="CI7" s="92"/>
    </row>
    <row r="8" spans="1:87" ht="12.75" customHeight="1">
      <c r="A8" s="89"/>
      <c r="B8" s="94"/>
      <c r="C8" s="217">
        <v>1</v>
      </c>
      <c r="D8" s="218"/>
      <c r="E8" s="227" t="s">
        <v>131</v>
      </c>
      <c r="F8" s="228"/>
      <c r="G8" s="228"/>
      <c r="H8" s="228"/>
      <c r="I8" s="229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89"/>
      <c r="W8" s="95"/>
      <c r="X8" s="95"/>
      <c r="Y8" s="95"/>
      <c r="Z8" s="95"/>
      <c r="AI8" s="100" t="s">
        <v>38</v>
      </c>
      <c r="AN8" s="101" t="s">
        <v>72</v>
      </c>
      <c r="AO8" s="102"/>
      <c r="AP8" s="103"/>
      <c r="BY8" s="93"/>
      <c r="BZ8" s="92"/>
      <c r="CA8" s="92"/>
      <c r="CB8" s="92"/>
      <c r="CC8" s="92"/>
      <c r="CD8" s="92"/>
      <c r="CE8" s="92"/>
      <c r="CF8" s="92"/>
      <c r="CG8" s="92"/>
      <c r="CH8" s="92"/>
      <c r="CI8" s="92"/>
    </row>
    <row r="9" spans="1:87" ht="13.5" customHeight="1" thickBot="1">
      <c r="A9" s="89"/>
      <c r="B9" s="94"/>
      <c r="C9" s="219"/>
      <c r="D9" s="220"/>
      <c r="E9" s="230"/>
      <c r="F9" s="231"/>
      <c r="G9" s="231"/>
      <c r="H9" s="231"/>
      <c r="I9" s="232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89"/>
      <c r="W9" s="95"/>
      <c r="X9" s="95"/>
      <c r="Y9" s="95"/>
      <c r="Z9" s="95"/>
      <c r="AI9" s="100" t="s">
        <v>39</v>
      </c>
      <c r="AN9" s="101" t="s">
        <v>698</v>
      </c>
      <c r="AO9" s="102"/>
      <c r="AP9" s="103"/>
      <c r="BY9" s="93"/>
      <c r="BZ9" s="92"/>
      <c r="CA9" s="92"/>
      <c r="CB9" s="92"/>
      <c r="CC9" s="92"/>
      <c r="CD9" s="92"/>
      <c r="CE9" s="92"/>
      <c r="CF9" s="92"/>
      <c r="CG9" s="92"/>
      <c r="CH9" s="92"/>
      <c r="CI9" s="92"/>
    </row>
    <row r="10" spans="1:87" ht="3.75" customHeight="1">
      <c r="A10" s="89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89"/>
      <c r="W10" s="95"/>
      <c r="X10" s="95"/>
      <c r="Y10" s="95"/>
      <c r="Z10" s="95"/>
      <c r="AI10" s="100" t="s">
        <v>42</v>
      </c>
      <c r="AN10" s="101" t="s">
        <v>699</v>
      </c>
      <c r="AO10" s="102"/>
      <c r="AP10" s="103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</row>
    <row r="11" spans="1:87" ht="14.25" customHeight="1">
      <c r="A11" s="89"/>
      <c r="B11" s="94"/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6"/>
      <c r="U11" s="94"/>
      <c r="V11" s="89"/>
      <c r="W11" s="95"/>
      <c r="X11" s="95"/>
      <c r="Y11" s="95"/>
      <c r="Z11" s="95"/>
      <c r="AI11" s="100" t="s">
        <v>43</v>
      </c>
      <c r="AN11" s="101" t="s">
        <v>75</v>
      </c>
      <c r="AO11" s="102"/>
      <c r="AP11" s="103"/>
      <c r="BY11" s="93"/>
      <c r="BZ11" s="92"/>
      <c r="CA11" s="92"/>
      <c r="CB11" s="92"/>
      <c r="CC11" s="92"/>
      <c r="CD11" s="92"/>
      <c r="CE11" s="92"/>
      <c r="CF11" s="92"/>
      <c r="CG11" s="92"/>
      <c r="CH11" s="92"/>
      <c r="CI11" s="92"/>
    </row>
    <row r="12" spans="1:87" ht="16.5" customHeight="1">
      <c r="A12" s="89"/>
      <c r="B12" s="94"/>
      <c r="C12" s="107"/>
      <c r="D12" s="233" t="s">
        <v>48</v>
      </c>
      <c r="E12" s="233"/>
      <c r="F12" s="233"/>
      <c r="G12" s="248" t="s">
        <v>736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108"/>
      <c r="U12" s="94"/>
      <c r="V12" s="89"/>
      <c r="W12" s="95"/>
      <c r="X12" s="95"/>
      <c r="Y12" s="95"/>
      <c r="Z12" s="95"/>
      <c r="AI12" s="100" t="s">
        <v>40</v>
      </c>
      <c r="AN12" s="101" t="s">
        <v>76</v>
      </c>
      <c r="AO12" s="102"/>
      <c r="AP12" s="103"/>
      <c r="BY12" s="93"/>
      <c r="BZ12" s="92"/>
      <c r="CA12" s="92"/>
      <c r="CB12" s="92"/>
      <c r="CC12" s="92"/>
      <c r="CD12" s="92"/>
      <c r="CE12" s="92"/>
      <c r="CF12" s="92"/>
      <c r="CG12" s="92"/>
      <c r="CH12" s="92"/>
      <c r="CI12" s="92"/>
    </row>
    <row r="13" spans="1:87" ht="7.5" customHeight="1">
      <c r="A13" s="89"/>
      <c r="B13" s="94"/>
      <c r="C13" s="107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108"/>
      <c r="U13" s="94"/>
      <c r="V13" s="89"/>
      <c r="W13" s="95"/>
      <c r="X13" s="95"/>
      <c r="Y13" s="95"/>
      <c r="Z13" s="95"/>
      <c r="AI13" s="100" t="s">
        <v>41</v>
      </c>
      <c r="AN13" s="101" t="s">
        <v>77</v>
      </c>
      <c r="AO13" s="102"/>
      <c r="AP13" s="103"/>
      <c r="BY13" s="93"/>
      <c r="BZ13" s="92"/>
      <c r="CA13" s="92"/>
      <c r="CB13" s="92"/>
      <c r="CC13" s="92"/>
      <c r="CD13" s="92"/>
      <c r="CE13" s="92"/>
      <c r="CF13" s="92"/>
      <c r="CG13" s="92"/>
      <c r="CH13" s="92"/>
      <c r="CI13" s="92"/>
    </row>
    <row r="14" spans="1:87" ht="16.5" customHeight="1">
      <c r="A14" s="89"/>
      <c r="B14" s="94"/>
      <c r="C14" s="107"/>
      <c r="D14" s="233" t="s">
        <v>292</v>
      </c>
      <c r="E14" s="233"/>
      <c r="F14" s="233"/>
      <c r="G14" s="247">
        <v>502491400</v>
      </c>
      <c r="H14" s="247"/>
      <c r="I14" s="247"/>
      <c r="J14" s="94"/>
      <c r="K14" s="86" t="s">
        <v>12</v>
      </c>
      <c r="L14" s="247">
        <v>20004348367</v>
      </c>
      <c r="M14" s="247"/>
      <c r="N14" s="94"/>
      <c r="O14" s="86" t="s">
        <v>47</v>
      </c>
      <c r="P14" s="248" t="s">
        <v>38</v>
      </c>
      <c r="Q14" s="248"/>
      <c r="R14" s="248"/>
      <c r="S14" s="248"/>
      <c r="T14" s="108"/>
      <c r="U14" s="94"/>
      <c r="V14" s="89"/>
      <c r="W14" s="95"/>
      <c r="X14" s="95"/>
      <c r="Y14" s="95"/>
      <c r="Z14" s="95"/>
      <c r="AI14" s="100" t="s">
        <v>44</v>
      </c>
      <c r="AN14" s="101" t="s">
        <v>78</v>
      </c>
      <c r="AO14" s="102"/>
      <c r="AP14" s="103"/>
      <c r="BY14" s="93"/>
      <c r="BZ14" s="92"/>
      <c r="CA14" s="92"/>
      <c r="CB14" s="92"/>
      <c r="CC14" s="92"/>
      <c r="CD14" s="92"/>
      <c r="CE14" s="92"/>
      <c r="CF14" s="92"/>
      <c r="CG14" s="92"/>
      <c r="CH14" s="92"/>
      <c r="CI14" s="92"/>
    </row>
    <row r="15" spans="1:87" ht="7.5" customHeight="1">
      <c r="A15" s="89"/>
      <c r="B15" s="94"/>
      <c r="C15" s="107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108"/>
      <c r="U15" s="94"/>
      <c r="V15" s="89"/>
      <c r="W15" s="95"/>
      <c r="X15" s="95"/>
      <c r="Y15" s="95"/>
      <c r="Z15" s="95"/>
      <c r="AI15" s="100"/>
      <c r="AN15" s="101" t="s">
        <v>79</v>
      </c>
      <c r="AO15" s="102"/>
      <c r="AP15" s="103"/>
      <c r="BY15" s="93"/>
      <c r="BZ15" s="92"/>
      <c r="CA15" s="92"/>
      <c r="CB15" s="92"/>
      <c r="CC15" s="92"/>
      <c r="CD15" s="92"/>
      <c r="CE15" s="92"/>
      <c r="CF15" s="92"/>
      <c r="CG15" s="92"/>
      <c r="CH15" s="92"/>
      <c r="CI15" s="92"/>
    </row>
    <row r="16" spans="1:87" ht="16.5" customHeight="1">
      <c r="A16" s="89"/>
      <c r="B16" s="94"/>
      <c r="C16" s="107"/>
      <c r="D16" s="233" t="s">
        <v>49</v>
      </c>
      <c r="E16" s="233"/>
      <c r="F16" s="233"/>
      <c r="G16" s="248" t="s">
        <v>737</v>
      </c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108"/>
      <c r="U16" s="94"/>
      <c r="V16" s="89"/>
      <c r="W16" s="95"/>
      <c r="X16" s="95"/>
      <c r="Y16" s="95"/>
      <c r="Z16" s="95"/>
      <c r="AI16" s="98" t="s">
        <v>50</v>
      </c>
      <c r="AN16" s="101" t="s">
        <v>80</v>
      </c>
      <c r="AO16" s="102"/>
      <c r="AP16" s="103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</row>
    <row r="17" spans="1:87" ht="7.5" customHeight="1">
      <c r="A17" s="89"/>
      <c r="B17" s="94"/>
      <c r="C17" s="107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108"/>
      <c r="U17" s="94"/>
      <c r="V17" s="89"/>
      <c r="W17" s="95"/>
      <c r="X17" s="95"/>
      <c r="Y17" s="95"/>
      <c r="Z17" s="95"/>
      <c r="AI17" s="100" t="s">
        <v>51</v>
      </c>
      <c r="AN17" s="101" t="s">
        <v>81</v>
      </c>
      <c r="AO17" s="102"/>
      <c r="AP17" s="103"/>
      <c r="BY17" s="93"/>
      <c r="BZ17" s="92"/>
      <c r="CA17" s="92"/>
      <c r="CB17" s="92"/>
      <c r="CC17" s="92"/>
      <c r="CD17" s="92"/>
      <c r="CE17" s="92"/>
      <c r="CF17" s="92"/>
      <c r="CG17" s="92"/>
      <c r="CH17" s="92"/>
      <c r="CI17" s="92"/>
    </row>
    <row r="18" spans="1:87" ht="16.5" customHeight="1">
      <c r="A18" s="89"/>
      <c r="B18" s="94"/>
      <c r="C18" s="107"/>
      <c r="D18" s="233" t="s">
        <v>52</v>
      </c>
      <c r="E18" s="233"/>
      <c r="F18" s="233"/>
      <c r="G18" s="247">
        <v>244814173</v>
      </c>
      <c r="H18" s="247"/>
      <c r="I18" s="247"/>
      <c r="J18" s="94"/>
      <c r="K18" s="86" t="s">
        <v>53</v>
      </c>
      <c r="L18" s="247">
        <v>244814351</v>
      </c>
      <c r="M18" s="247"/>
      <c r="N18" s="94"/>
      <c r="O18" s="86" t="s">
        <v>54</v>
      </c>
      <c r="P18" s="248" t="s">
        <v>738</v>
      </c>
      <c r="Q18" s="248"/>
      <c r="R18" s="248"/>
      <c r="S18" s="248"/>
      <c r="T18" s="108"/>
      <c r="U18" s="94"/>
      <c r="V18" s="89"/>
      <c r="W18" s="95"/>
      <c r="X18" s="95"/>
      <c r="Y18" s="95"/>
      <c r="Z18" s="95"/>
      <c r="AI18" s="100" t="s">
        <v>55</v>
      </c>
      <c r="AN18" s="101" t="s">
        <v>82</v>
      </c>
      <c r="AO18" s="102"/>
      <c r="AP18" s="103"/>
      <c r="BY18" s="93"/>
      <c r="BZ18" s="92"/>
      <c r="CA18" s="92"/>
      <c r="CB18" s="92"/>
      <c r="CC18" s="92"/>
      <c r="CD18" s="92"/>
      <c r="CE18" s="92"/>
      <c r="CF18" s="92"/>
      <c r="CG18" s="92"/>
      <c r="CH18" s="92"/>
      <c r="CI18" s="92"/>
    </row>
    <row r="19" spans="1:87" ht="12.75">
      <c r="A19" s="89"/>
      <c r="B19" s="94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94"/>
      <c r="V19" s="89"/>
      <c r="W19" s="95"/>
      <c r="X19" s="95"/>
      <c r="Y19" s="95"/>
      <c r="Z19" s="95"/>
      <c r="AI19" s="100" t="s">
        <v>278</v>
      </c>
      <c r="AN19" s="101" t="s">
        <v>235</v>
      </c>
      <c r="AO19" s="102"/>
      <c r="AP19" s="103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</row>
    <row r="20" spans="1:87" ht="12.75">
      <c r="A20" s="89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89"/>
      <c r="W20" s="95"/>
      <c r="X20" s="95"/>
      <c r="Y20" s="95"/>
      <c r="Z20" s="95"/>
      <c r="AI20" s="100" t="s">
        <v>56</v>
      </c>
      <c r="AN20" s="101" t="s">
        <v>83</v>
      </c>
      <c r="AO20" s="102"/>
      <c r="AP20" s="103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</row>
    <row r="21" spans="1:87" ht="12.75">
      <c r="A21" s="89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89"/>
      <c r="W21" s="95"/>
      <c r="X21" s="95"/>
      <c r="Y21" s="95"/>
      <c r="Z21" s="95"/>
      <c r="AI21" s="100" t="s">
        <v>57</v>
      </c>
      <c r="AN21" s="101" t="s">
        <v>84</v>
      </c>
      <c r="AO21" s="102"/>
      <c r="AP21" s="103"/>
      <c r="BY21" s="93"/>
      <c r="BZ21" s="92"/>
      <c r="CA21" s="92"/>
      <c r="CB21" s="92"/>
      <c r="CC21" s="92"/>
      <c r="CD21" s="92"/>
      <c r="CE21" s="92"/>
      <c r="CF21" s="92"/>
      <c r="CG21" s="92"/>
      <c r="CH21" s="92"/>
      <c r="CI21" s="92"/>
    </row>
    <row r="22" spans="1:87" ht="13.5" thickBot="1">
      <c r="A22" s="89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89"/>
      <c r="W22" s="95"/>
      <c r="X22" s="95"/>
      <c r="Y22" s="95"/>
      <c r="Z22" s="95"/>
      <c r="AN22" s="101" t="s">
        <v>85</v>
      </c>
      <c r="AO22" s="102"/>
      <c r="AP22" s="103"/>
      <c r="BY22" s="93"/>
      <c r="BZ22" s="92"/>
      <c r="CA22" s="92"/>
      <c r="CB22" s="92"/>
      <c r="CC22" s="92"/>
      <c r="CD22" s="92"/>
      <c r="CE22" s="92"/>
      <c r="CF22" s="92"/>
      <c r="CG22" s="92"/>
      <c r="CH22" s="92"/>
      <c r="CI22" s="92"/>
    </row>
    <row r="23" spans="1:87" ht="12.75" customHeight="1">
      <c r="A23" s="89"/>
      <c r="B23" s="94"/>
      <c r="C23" s="217">
        <v>2</v>
      </c>
      <c r="D23" s="218"/>
      <c r="E23" s="227" t="s">
        <v>132</v>
      </c>
      <c r="F23" s="228"/>
      <c r="G23" s="228"/>
      <c r="H23" s="228"/>
      <c r="I23" s="229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89"/>
      <c r="W23" s="95"/>
      <c r="X23" s="95"/>
      <c r="Y23" s="95"/>
      <c r="Z23" s="95"/>
      <c r="AN23" s="101" t="s">
        <v>86</v>
      </c>
      <c r="AO23" s="102"/>
      <c r="AP23" s="103"/>
      <c r="BY23" s="93"/>
      <c r="BZ23" s="92"/>
      <c r="CA23" s="92"/>
      <c r="CB23" s="92"/>
      <c r="CC23" s="92"/>
      <c r="CD23" s="92"/>
      <c r="CE23" s="92"/>
      <c r="CF23" s="92"/>
      <c r="CG23" s="92"/>
      <c r="CH23" s="92"/>
      <c r="CI23" s="92"/>
    </row>
    <row r="24" spans="1:87" ht="13.5" thickBot="1">
      <c r="A24" s="89"/>
      <c r="B24" s="94"/>
      <c r="C24" s="219"/>
      <c r="D24" s="220"/>
      <c r="E24" s="230"/>
      <c r="F24" s="231"/>
      <c r="G24" s="231"/>
      <c r="H24" s="231"/>
      <c r="I24" s="232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89"/>
      <c r="W24" s="95"/>
      <c r="X24" s="95"/>
      <c r="Y24" s="95"/>
      <c r="Z24" s="95"/>
      <c r="AN24" s="101" t="s">
        <v>87</v>
      </c>
      <c r="AO24" s="102"/>
      <c r="AP24" s="103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</row>
    <row r="25" spans="1:87" ht="3.75" customHeight="1">
      <c r="A25" s="89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89"/>
      <c r="W25" s="95"/>
      <c r="X25" s="95"/>
      <c r="Y25" s="95"/>
      <c r="Z25" s="95"/>
      <c r="AN25" s="101" t="s">
        <v>88</v>
      </c>
      <c r="AO25" s="102"/>
      <c r="AP25" s="103"/>
      <c r="BY25" s="93"/>
      <c r="BZ25" s="92"/>
      <c r="CA25" s="92"/>
      <c r="CB25" s="92"/>
      <c r="CC25" s="92"/>
      <c r="CD25" s="92"/>
      <c r="CE25" s="92"/>
      <c r="CF25" s="92"/>
      <c r="CG25" s="92"/>
      <c r="CH25" s="92"/>
      <c r="CI25" s="92"/>
    </row>
    <row r="26" spans="1:87" ht="14.25" customHeight="1">
      <c r="A26" s="89"/>
      <c r="B26" s="94"/>
      <c r="C26" s="104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6"/>
      <c r="U26" s="94"/>
      <c r="V26" s="89"/>
      <c r="W26" s="95"/>
      <c r="X26" s="95"/>
      <c r="Y26" s="95"/>
      <c r="Z26" s="95"/>
      <c r="AN26" s="101" t="s">
        <v>236</v>
      </c>
      <c r="AO26" s="102"/>
      <c r="AP26" s="103"/>
      <c r="BY26" s="93"/>
      <c r="BZ26" s="92"/>
      <c r="CA26" s="92"/>
      <c r="CB26" s="92"/>
      <c r="CC26" s="92"/>
      <c r="CD26" s="92"/>
      <c r="CE26" s="92"/>
      <c r="CF26" s="92"/>
      <c r="CG26" s="92"/>
      <c r="CH26" s="92"/>
      <c r="CI26" s="92"/>
    </row>
    <row r="27" spans="1:87" ht="16.5" customHeight="1">
      <c r="A27" s="89"/>
      <c r="B27" s="94"/>
      <c r="C27" s="107"/>
      <c r="D27" s="233" t="s">
        <v>290</v>
      </c>
      <c r="E27" s="233"/>
      <c r="F27" s="233"/>
      <c r="G27" s="247">
        <v>2023</v>
      </c>
      <c r="H27" s="247"/>
      <c r="I27" s="247"/>
      <c r="J27" s="94"/>
      <c r="K27" s="86" t="s">
        <v>50</v>
      </c>
      <c r="L27" s="247" t="s">
        <v>51</v>
      </c>
      <c r="M27" s="247"/>
      <c r="N27" s="94"/>
      <c r="O27" s="94"/>
      <c r="P27" s="94"/>
      <c r="Q27" s="94"/>
      <c r="R27" s="94"/>
      <c r="S27" s="94"/>
      <c r="T27" s="108"/>
      <c r="U27" s="94"/>
      <c r="V27" s="89"/>
      <c r="W27" s="95"/>
      <c r="X27" s="95"/>
      <c r="Y27" s="95"/>
      <c r="Z27" s="95"/>
      <c r="AI27" s="99" t="s">
        <v>60</v>
      </c>
      <c r="AN27" s="101" t="s">
        <v>237</v>
      </c>
      <c r="AO27" s="102"/>
      <c r="AP27" s="103"/>
      <c r="BY27" s="93"/>
      <c r="BZ27" s="92"/>
      <c r="CA27" s="92"/>
      <c r="CB27" s="92"/>
      <c r="CC27" s="92"/>
      <c r="CD27" s="92"/>
      <c r="CE27" s="92"/>
      <c r="CF27" s="92"/>
      <c r="CG27" s="92"/>
      <c r="CH27" s="92"/>
      <c r="CI27" s="92"/>
    </row>
    <row r="28" spans="1:87" ht="27" customHeight="1">
      <c r="A28" s="89"/>
      <c r="B28" s="94"/>
      <c r="C28" s="107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108"/>
      <c r="U28" s="94"/>
      <c r="V28" s="89"/>
      <c r="W28" s="95"/>
      <c r="X28" s="95"/>
      <c r="Y28" s="95"/>
      <c r="Z28" s="95"/>
      <c r="AI28" s="100" t="s">
        <v>36</v>
      </c>
      <c r="AN28" s="101" t="s">
        <v>89</v>
      </c>
      <c r="AO28" s="102"/>
      <c r="AP28" s="103"/>
      <c r="BY28" s="93"/>
      <c r="BZ28" s="92"/>
      <c r="CA28" s="92"/>
      <c r="CB28" s="92"/>
      <c r="CC28" s="92"/>
      <c r="CD28" s="92"/>
      <c r="CE28" s="92"/>
      <c r="CF28" s="92"/>
      <c r="CG28" s="92"/>
      <c r="CH28" s="92"/>
      <c r="CI28" s="92"/>
    </row>
    <row r="29" spans="1:87" ht="19.5" customHeight="1">
      <c r="A29" s="89"/>
      <c r="B29" s="94"/>
      <c r="C29" s="107"/>
      <c r="D29" s="257" t="s">
        <v>709</v>
      </c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108"/>
      <c r="U29" s="94"/>
      <c r="V29" s="89"/>
      <c r="W29" s="95"/>
      <c r="X29" s="95"/>
      <c r="Y29" s="95"/>
      <c r="Z29" s="95"/>
      <c r="AI29" s="100" t="s">
        <v>37</v>
      </c>
      <c r="AN29" s="101" t="s">
        <v>238</v>
      </c>
      <c r="AO29" s="102"/>
      <c r="AP29" s="103"/>
      <c r="BY29" s="93"/>
      <c r="BZ29" s="92"/>
      <c r="CA29" s="92"/>
      <c r="CB29" s="92"/>
      <c r="CC29" s="92"/>
      <c r="CD29" s="92"/>
      <c r="CE29" s="92"/>
      <c r="CF29" s="92"/>
      <c r="CG29" s="92"/>
      <c r="CH29" s="92"/>
      <c r="CI29" s="92"/>
    </row>
    <row r="30" spans="1:87" ht="7.5" customHeight="1">
      <c r="A30" s="89"/>
      <c r="B30" s="94"/>
      <c r="C30" s="107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108"/>
      <c r="U30" s="94"/>
      <c r="V30" s="89"/>
      <c r="W30" s="95"/>
      <c r="X30" s="95"/>
      <c r="Y30" s="95"/>
      <c r="Z30" s="95"/>
      <c r="AI30" s="100" t="s">
        <v>61</v>
      </c>
      <c r="AN30" s="101" t="s">
        <v>90</v>
      </c>
      <c r="AO30" s="102"/>
      <c r="AP30" s="103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</row>
    <row r="31" spans="1:87" ht="15.75" customHeight="1">
      <c r="A31" s="89"/>
      <c r="B31" s="94"/>
      <c r="C31" s="107"/>
      <c r="D31" s="233" t="s">
        <v>62</v>
      </c>
      <c r="E31" s="233"/>
      <c r="F31" s="233"/>
      <c r="G31" s="272">
        <v>44915</v>
      </c>
      <c r="H31" s="272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108"/>
      <c r="U31" s="94"/>
      <c r="V31" s="89"/>
      <c r="W31" s="95"/>
      <c r="X31" s="95"/>
      <c r="Y31" s="95"/>
      <c r="Z31" s="95"/>
      <c r="AN31" s="101" t="s">
        <v>91</v>
      </c>
      <c r="AO31" s="102"/>
      <c r="AP31" s="103"/>
      <c r="BY31" s="93"/>
      <c r="BZ31" s="92"/>
      <c r="CA31" s="92"/>
      <c r="CB31" s="92"/>
      <c r="CC31" s="92"/>
      <c r="CD31" s="92"/>
      <c r="CE31" s="92"/>
      <c r="CF31" s="92"/>
      <c r="CG31" s="92"/>
      <c r="CH31" s="92"/>
      <c r="CI31" s="92"/>
    </row>
    <row r="32" spans="1:87" ht="7.5" customHeight="1">
      <c r="A32" s="89"/>
      <c r="B32" s="94"/>
      <c r="C32" s="107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108"/>
      <c r="U32" s="94"/>
      <c r="V32" s="89"/>
      <c r="W32" s="95"/>
      <c r="X32" s="95"/>
      <c r="Y32" s="95"/>
      <c r="Z32" s="95"/>
      <c r="AN32" s="101" t="s">
        <v>92</v>
      </c>
      <c r="AO32" s="102"/>
      <c r="AP32" s="103"/>
      <c r="BY32" s="93"/>
      <c r="BZ32" s="92"/>
      <c r="CA32" s="92"/>
      <c r="CB32" s="92"/>
      <c r="CC32" s="92"/>
      <c r="CD32" s="92"/>
      <c r="CE32" s="92"/>
      <c r="CF32" s="92"/>
      <c r="CG32" s="92"/>
      <c r="CH32" s="92"/>
      <c r="CI32" s="92"/>
    </row>
    <row r="33" spans="1:87" ht="16.5" customHeight="1">
      <c r="A33" s="89"/>
      <c r="B33" s="94"/>
      <c r="C33" s="107"/>
      <c r="D33" s="238" t="s">
        <v>279</v>
      </c>
      <c r="E33" s="238"/>
      <c r="F33" s="256"/>
      <c r="G33" s="283" t="s">
        <v>58</v>
      </c>
      <c r="H33" s="284"/>
      <c r="I33" s="273" t="s">
        <v>274</v>
      </c>
      <c r="J33" s="274"/>
      <c r="K33" s="274"/>
      <c r="L33" s="274"/>
      <c r="M33" s="274"/>
      <c r="N33" s="274"/>
      <c r="O33" s="274"/>
      <c r="P33" s="274"/>
      <c r="Q33" s="274"/>
      <c r="R33" s="274"/>
      <c r="S33" s="36"/>
      <c r="T33" s="108"/>
      <c r="U33" s="94"/>
      <c r="V33" s="89"/>
      <c r="W33" s="95"/>
      <c r="X33" s="95"/>
      <c r="Y33" s="95"/>
      <c r="Z33" s="95"/>
      <c r="AN33" s="101" t="s">
        <v>93</v>
      </c>
      <c r="AO33" s="102"/>
      <c r="AP33" s="103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</row>
    <row r="34" spans="1:87" ht="16.5" customHeight="1">
      <c r="A34" s="89"/>
      <c r="B34" s="94"/>
      <c r="C34" s="107"/>
      <c r="D34" s="238"/>
      <c r="E34" s="238"/>
      <c r="F34" s="256"/>
      <c r="G34" s="283" t="s">
        <v>13</v>
      </c>
      <c r="H34" s="284"/>
      <c r="I34" s="270">
        <v>115328807</v>
      </c>
      <c r="J34" s="271"/>
      <c r="K34" s="271"/>
      <c r="L34" s="271"/>
      <c r="M34" s="271"/>
      <c r="N34" s="271"/>
      <c r="O34" s="271"/>
      <c r="P34" s="271"/>
      <c r="Q34" s="271"/>
      <c r="R34" s="271"/>
      <c r="S34" s="37"/>
      <c r="T34" s="108"/>
      <c r="U34" s="94"/>
      <c r="V34" s="89"/>
      <c r="W34" s="95"/>
      <c r="X34" s="95"/>
      <c r="Y34" s="95"/>
      <c r="Z34" s="95"/>
      <c r="AN34" s="101" t="s">
        <v>94</v>
      </c>
      <c r="AO34" s="102"/>
      <c r="AP34" s="103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</row>
    <row r="35" spans="1:87" ht="7.5" customHeight="1">
      <c r="A35" s="89"/>
      <c r="B35" s="94"/>
      <c r="C35" s="107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108"/>
      <c r="U35" s="94"/>
      <c r="V35" s="89"/>
      <c r="W35" s="95"/>
      <c r="X35" s="95"/>
      <c r="Y35" s="95"/>
      <c r="Z35" s="95"/>
      <c r="AN35" s="101" t="s">
        <v>95</v>
      </c>
      <c r="AO35" s="102"/>
      <c r="AP35" s="103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</row>
    <row r="36" spans="1:87" ht="7.5" customHeight="1">
      <c r="A36" s="89"/>
      <c r="B36" s="94"/>
      <c r="C36" s="107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108"/>
      <c r="U36" s="94"/>
      <c r="V36" s="89"/>
      <c r="W36" s="95"/>
      <c r="X36" s="95"/>
      <c r="Y36" s="95"/>
      <c r="Z36" s="95"/>
      <c r="AN36" s="101" t="s">
        <v>96</v>
      </c>
      <c r="AO36" s="102"/>
      <c r="AP36" s="103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</row>
    <row r="37" spans="1:87" ht="7.5" customHeight="1">
      <c r="A37" s="89"/>
      <c r="B37" s="94"/>
      <c r="C37" s="107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108"/>
      <c r="U37" s="94"/>
      <c r="V37" s="89"/>
      <c r="W37" s="95"/>
      <c r="X37" s="95"/>
      <c r="Y37" s="95"/>
      <c r="Z37" s="95"/>
      <c r="AN37" s="101" t="s">
        <v>97</v>
      </c>
      <c r="AO37" s="102"/>
      <c r="AP37" s="103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</row>
    <row r="38" spans="1:87" ht="7.5" customHeight="1">
      <c r="A38" s="89"/>
      <c r="B38" s="94"/>
      <c r="C38" s="107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108"/>
      <c r="U38" s="94"/>
      <c r="V38" s="89"/>
      <c r="W38" s="95"/>
      <c r="X38" s="95"/>
      <c r="Y38" s="95"/>
      <c r="Z38" s="95"/>
      <c r="AN38" s="101" t="s">
        <v>98</v>
      </c>
      <c r="AO38" s="102"/>
      <c r="AP38" s="103"/>
      <c r="BY38" s="112"/>
      <c r="BZ38" s="113"/>
      <c r="CA38" s="92"/>
      <c r="CB38" s="92"/>
      <c r="CC38" s="92"/>
      <c r="CD38" s="92"/>
      <c r="CE38" s="92"/>
      <c r="CF38" s="92"/>
      <c r="CG38" s="92"/>
      <c r="CH38" s="92"/>
      <c r="CI38" s="92"/>
    </row>
    <row r="39" spans="1:87" ht="7.5" customHeight="1">
      <c r="A39" s="89"/>
      <c r="B39" s="94"/>
      <c r="C39" s="107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108"/>
      <c r="U39" s="94"/>
      <c r="V39" s="89"/>
      <c r="W39" s="95"/>
      <c r="X39" s="95"/>
      <c r="Y39" s="95"/>
      <c r="Z39" s="95"/>
      <c r="AN39" s="101" t="s">
        <v>99</v>
      </c>
      <c r="AO39" s="102"/>
      <c r="AP39" s="103"/>
      <c r="BY39" s="287"/>
      <c r="BZ39" s="287"/>
      <c r="CA39" s="92"/>
      <c r="CB39" s="92"/>
      <c r="CC39" s="92"/>
      <c r="CD39" s="92"/>
      <c r="CE39" s="92"/>
      <c r="CF39" s="92"/>
      <c r="CG39" s="92"/>
      <c r="CH39" s="92"/>
      <c r="CI39" s="92"/>
    </row>
    <row r="40" spans="1:87" ht="19.5" customHeight="1">
      <c r="A40" s="89"/>
      <c r="B40" s="94"/>
      <c r="C40" s="107"/>
      <c r="D40" s="286" t="s">
        <v>710</v>
      </c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108"/>
      <c r="U40" s="94"/>
      <c r="V40" s="89"/>
      <c r="W40" s="95"/>
      <c r="X40" s="95"/>
      <c r="Y40" s="95"/>
      <c r="Z40" s="95"/>
      <c r="AN40" s="101" t="s">
        <v>100</v>
      </c>
      <c r="AO40" s="102"/>
      <c r="AP40" s="103"/>
      <c r="BY40" s="287"/>
      <c r="BZ40" s="287"/>
      <c r="CA40" s="92"/>
      <c r="CB40" s="92"/>
      <c r="CC40" s="92"/>
      <c r="CD40" s="92"/>
      <c r="CE40" s="92"/>
      <c r="CF40" s="92"/>
      <c r="CG40" s="92"/>
      <c r="CH40" s="92"/>
      <c r="CI40" s="92"/>
    </row>
    <row r="41" spans="1:87" ht="7.5" customHeight="1">
      <c r="A41" s="89"/>
      <c r="B41" s="94"/>
      <c r="C41" s="107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108"/>
      <c r="U41" s="94"/>
      <c r="V41" s="89"/>
      <c r="W41" s="95"/>
      <c r="X41" s="95"/>
      <c r="Y41" s="95"/>
      <c r="Z41" s="95"/>
      <c r="AI41" s="99" t="s">
        <v>58</v>
      </c>
      <c r="AN41" s="101" t="s">
        <v>101</v>
      </c>
      <c r="AO41" s="102"/>
      <c r="AP41" s="103"/>
      <c r="BY41" s="287"/>
      <c r="BZ41" s="287"/>
      <c r="CA41" s="92"/>
      <c r="CB41" s="92"/>
      <c r="CC41" s="92"/>
      <c r="CD41" s="92"/>
      <c r="CE41" s="92"/>
      <c r="CF41" s="92"/>
      <c r="CG41" s="92"/>
      <c r="CH41" s="92"/>
      <c r="CI41" s="92"/>
    </row>
    <row r="42" spans="1:87" ht="15.75" customHeight="1">
      <c r="A42" s="89"/>
      <c r="B42" s="94"/>
      <c r="C42" s="107"/>
      <c r="D42" s="233" t="s">
        <v>62</v>
      </c>
      <c r="E42" s="233"/>
      <c r="F42" s="233"/>
      <c r="G42" s="272">
        <v>44914</v>
      </c>
      <c r="H42" s="272"/>
      <c r="I42" s="94"/>
      <c r="J42" s="94"/>
      <c r="K42" s="283" t="s">
        <v>63</v>
      </c>
      <c r="L42" s="283"/>
      <c r="M42" s="247" t="s">
        <v>36</v>
      </c>
      <c r="N42" s="247"/>
      <c r="O42" s="94"/>
      <c r="P42" s="94"/>
      <c r="Q42" s="94"/>
      <c r="R42" s="94"/>
      <c r="S42" s="94"/>
      <c r="T42" s="108"/>
      <c r="U42" s="94"/>
      <c r="V42" s="89"/>
      <c r="W42" s="95"/>
      <c r="X42" s="95"/>
      <c r="Y42" s="95"/>
      <c r="Z42" s="95"/>
      <c r="AI42" s="91" t="s">
        <v>274</v>
      </c>
      <c r="AN42" s="101" t="s">
        <v>102</v>
      </c>
      <c r="AO42" s="102"/>
      <c r="AP42" s="103"/>
      <c r="BY42" s="287"/>
      <c r="BZ42" s="287"/>
      <c r="CA42" s="92"/>
      <c r="CB42" s="92"/>
      <c r="CC42" s="92"/>
      <c r="CD42" s="92"/>
      <c r="CE42" s="92"/>
      <c r="CF42" s="92"/>
      <c r="CG42" s="92"/>
      <c r="CH42" s="92"/>
      <c r="CI42" s="92"/>
    </row>
    <row r="43" spans="1:87" ht="7.5" customHeight="1">
      <c r="A43" s="89"/>
      <c r="B43" s="94"/>
      <c r="C43" s="107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108"/>
      <c r="U43" s="94"/>
      <c r="V43" s="89"/>
      <c r="W43" s="95"/>
      <c r="X43" s="95"/>
      <c r="Y43" s="95"/>
      <c r="Z43" s="95"/>
      <c r="AI43" s="91" t="s">
        <v>276</v>
      </c>
      <c r="AN43" s="101" t="s">
        <v>103</v>
      </c>
      <c r="AO43" s="102"/>
      <c r="AP43" s="103"/>
      <c r="BY43" s="112"/>
      <c r="BZ43" s="112"/>
      <c r="CA43" s="92"/>
      <c r="CB43" s="92"/>
      <c r="CC43" s="92"/>
      <c r="CD43" s="92"/>
      <c r="CE43" s="92"/>
      <c r="CF43" s="92"/>
      <c r="CG43" s="92"/>
      <c r="CH43" s="92"/>
      <c r="CI43" s="92"/>
    </row>
    <row r="44" spans="1:87" ht="16.5" customHeight="1">
      <c r="A44" s="89"/>
      <c r="B44" s="94"/>
      <c r="C44" s="107"/>
      <c r="D44" s="238" t="s">
        <v>279</v>
      </c>
      <c r="E44" s="238"/>
      <c r="F44" s="256"/>
      <c r="G44" s="283" t="s">
        <v>58</v>
      </c>
      <c r="H44" s="284"/>
      <c r="I44" s="273" t="s">
        <v>274</v>
      </c>
      <c r="J44" s="274"/>
      <c r="K44" s="274"/>
      <c r="L44" s="274"/>
      <c r="M44" s="274"/>
      <c r="N44" s="274"/>
      <c r="O44" s="274"/>
      <c r="P44" s="274"/>
      <c r="Q44" s="274"/>
      <c r="R44" s="274"/>
      <c r="S44" s="36"/>
      <c r="T44" s="108"/>
      <c r="U44" s="94"/>
      <c r="V44" s="89"/>
      <c r="W44" s="95"/>
      <c r="X44" s="95"/>
      <c r="Y44" s="95"/>
      <c r="Z44" s="95"/>
      <c r="AI44" s="91" t="s">
        <v>59</v>
      </c>
      <c r="AN44" s="101" t="s">
        <v>104</v>
      </c>
      <c r="AO44" s="102"/>
      <c r="AP44" s="103"/>
      <c r="BY44" s="112"/>
      <c r="BZ44" s="113"/>
      <c r="CA44" s="92"/>
      <c r="CB44" s="92"/>
      <c r="CC44" s="92"/>
      <c r="CD44" s="92"/>
      <c r="CE44" s="92"/>
      <c r="CF44" s="92"/>
      <c r="CG44" s="92"/>
      <c r="CH44" s="92"/>
      <c r="CI44" s="92"/>
    </row>
    <row r="45" spans="1:87" ht="16.5" customHeight="1">
      <c r="A45" s="89"/>
      <c r="B45" s="94"/>
      <c r="C45" s="107"/>
      <c r="D45" s="238"/>
      <c r="E45" s="238"/>
      <c r="F45" s="256"/>
      <c r="G45" s="283" t="s">
        <v>13</v>
      </c>
      <c r="H45" s="284"/>
      <c r="I45" s="270">
        <v>162883021</v>
      </c>
      <c r="J45" s="271"/>
      <c r="K45" s="271"/>
      <c r="L45" s="271"/>
      <c r="M45" s="271"/>
      <c r="N45" s="271"/>
      <c r="O45" s="271"/>
      <c r="P45" s="271"/>
      <c r="Q45" s="271"/>
      <c r="R45" s="271"/>
      <c r="S45" s="37"/>
      <c r="T45" s="108"/>
      <c r="U45" s="94"/>
      <c r="V45" s="89"/>
      <c r="W45" s="95"/>
      <c r="X45" s="95"/>
      <c r="Y45" s="95"/>
      <c r="Z45" s="95"/>
      <c r="AI45" s="91" t="s">
        <v>277</v>
      </c>
      <c r="AN45" s="101" t="s">
        <v>105</v>
      </c>
      <c r="AO45" s="102"/>
      <c r="AP45" s="103"/>
      <c r="BY45" s="287"/>
      <c r="BZ45" s="287"/>
      <c r="CA45" s="92"/>
      <c r="CB45" s="92"/>
      <c r="CC45" s="92"/>
      <c r="CD45" s="92"/>
      <c r="CE45" s="92"/>
      <c r="CF45" s="92"/>
      <c r="CG45" s="92"/>
      <c r="CH45" s="92"/>
      <c r="CI45" s="92"/>
    </row>
    <row r="46" spans="1:87" ht="7.5" customHeight="1">
      <c r="A46" s="89"/>
      <c r="B46" s="94"/>
      <c r="C46" s="107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108"/>
      <c r="U46" s="94"/>
      <c r="V46" s="89"/>
      <c r="W46" s="95"/>
      <c r="X46" s="95"/>
      <c r="Y46" s="95"/>
      <c r="Z46" s="95"/>
      <c r="AN46" s="101" t="s">
        <v>106</v>
      </c>
      <c r="AO46" s="102"/>
      <c r="AP46" s="103"/>
      <c r="BY46" s="287"/>
      <c r="BZ46" s="287"/>
      <c r="CA46" s="92"/>
      <c r="CB46" s="92"/>
      <c r="CC46" s="92"/>
      <c r="CD46" s="92"/>
      <c r="CE46" s="92"/>
      <c r="CF46" s="92"/>
      <c r="CG46" s="92"/>
      <c r="CH46" s="92"/>
      <c r="CI46" s="92"/>
    </row>
    <row r="47" spans="1:87" ht="12.75">
      <c r="A47" s="89"/>
      <c r="B47" s="94"/>
      <c r="C47" s="109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1"/>
      <c r="U47" s="94"/>
      <c r="V47" s="89"/>
      <c r="W47" s="95"/>
      <c r="X47" s="95"/>
      <c r="Y47" s="95"/>
      <c r="Z47" s="95"/>
      <c r="AN47" s="101" t="s">
        <v>107</v>
      </c>
      <c r="AO47" s="102"/>
      <c r="AP47" s="103"/>
      <c r="BY47" s="287"/>
      <c r="BZ47" s="287"/>
      <c r="CA47" s="92"/>
      <c r="CB47" s="92"/>
      <c r="CC47" s="92"/>
      <c r="CD47" s="92"/>
      <c r="CE47" s="92"/>
      <c r="CF47" s="92"/>
      <c r="CG47" s="92"/>
      <c r="CH47" s="92"/>
      <c r="CI47" s="92"/>
    </row>
    <row r="48" spans="1:87" ht="12.75">
      <c r="A48" s="89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89"/>
      <c r="W48" s="95"/>
      <c r="X48" s="95"/>
      <c r="Y48" s="95"/>
      <c r="Z48" s="95"/>
      <c r="AI48" s="99" t="s">
        <v>58</v>
      </c>
      <c r="AN48" s="101" t="s">
        <v>108</v>
      </c>
      <c r="AO48" s="102"/>
      <c r="AP48" s="103"/>
      <c r="BY48" s="287"/>
      <c r="BZ48" s="287"/>
      <c r="CA48" s="92"/>
      <c r="CB48" s="92"/>
      <c r="CC48" s="92"/>
      <c r="CD48" s="92"/>
      <c r="CE48" s="92"/>
      <c r="CF48" s="92"/>
      <c r="CG48" s="92"/>
      <c r="CH48" s="92"/>
      <c r="CI48" s="92"/>
    </row>
    <row r="49" spans="1:87" ht="12.75">
      <c r="A49" s="89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89"/>
      <c r="W49" s="95"/>
      <c r="X49" s="95"/>
      <c r="Y49" s="95"/>
      <c r="Z49" s="95"/>
      <c r="AI49" s="91" t="s">
        <v>274</v>
      </c>
      <c r="AN49" s="101" t="s">
        <v>109</v>
      </c>
      <c r="AO49" s="102"/>
      <c r="AP49" s="103"/>
      <c r="BY49" s="112"/>
      <c r="BZ49" s="112"/>
      <c r="CA49" s="92"/>
      <c r="CB49" s="92"/>
      <c r="CC49" s="92"/>
      <c r="CD49" s="92"/>
      <c r="CE49" s="92"/>
      <c r="CF49" s="92"/>
      <c r="CG49" s="92"/>
      <c r="CH49" s="92"/>
      <c r="CI49" s="92"/>
    </row>
    <row r="50" spans="1:87" ht="13.5" thickBot="1">
      <c r="A50" s="89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89"/>
      <c r="W50" s="95"/>
      <c r="X50" s="95"/>
      <c r="Y50" s="95"/>
      <c r="Z50" s="95"/>
      <c r="AI50" s="91" t="s">
        <v>275</v>
      </c>
      <c r="AN50" s="101" t="s">
        <v>110</v>
      </c>
      <c r="AO50" s="102"/>
      <c r="AP50" s="103"/>
      <c r="BY50" s="112"/>
      <c r="BZ50" s="113"/>
      <c r="CA50" s="92"/>
      <c r="CB50" s="92"/>
      <c r="CC50" s="92"/>
      <c r="CD50" s="92"/>
      <c r="CE50" s="92"/>
      <c r="CF50" s="92"/>
      <c r="CG50" s="92"/>
      <c r="CH50" s="92"/>
      <c r="CI50" s="92"/>
    </row>
    <row r="51" spans="1:87" ht="12.75" customHeight="1">
      <c r="A51" s="89"/>
      <c r="B51" s="94"/>
      <c r="C51" s="217">
        <v>3</v>
      </c>
      <c r="D51" s="218"/>
      <c r="E51" s="227" t="s">
        <v>133</v>
      </c>
      <c r="F51" s="228"/>
      <c r="G51" s="228"/>
      <c r="H51" s="228"/>
      <c r="I51" s="229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89"/>
      <c r="W51" s="95"/>
      <c r="X51" s="95"/>
      <c r="Y51" s="95"/>
      <c r="Z51" s="95"/>
      <c r="AI51" s="91" t="s">
        <v>277</v>
      </c>
      <c r="AN51" s="101" t="s">
        <v>111</v>
      </c>
      <c r="AO51" s="102"/>
      <c r="AP51" s="103"/>
      <c r="BY51" s="287"/>
      <c r="BZ51" s="287"/>
      <c r="CA51" s="92"/>
      <c r="CB51" s="92"/>
      <c r="CC51" s="92"/>
      <c r="CD51" s="92"/>
      <c r="CE51" s="92"/>
      <c r="CF51" s="92"/>
      <c r="CG51" s="92"/>
      <c r="CH51" s="92"/>
      <c r="CI51" s="92"/>
    </row>
    <row r="52" spans="1:87" ht="13.5" customHeight="1" thickBot="1">
      <c r="A52" s="89"/>
      <c r="B52" s="94"/>
      <c r="C52" s="219"/>
      <c r="D52" s="220"/>
      <c r="E52" s="230"/>
      <c r="F52" s="231"/>
      <c r="G52" s="231"/>
      <c r="H52" s="231"/>
      <c r="I52" s="232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89"/>
      <c r="W52" s="95"/>
      <c r="X52" s="95"/>
      <c r="Y52" s="95"/>
      <c r="Z52" s="95"/>
      <c r="AN52" s="101" t="s">
        <v>112</v>
      </c>
      <c r="AO52" s="102"/>
      <c r="AP52" s="103"/>
      <c r="BY52" s="287"/>
      <c r="BZ52" s="287"/>
      <c r="CA52" s="92"/>
      <c r="CB52" s="92"/>
      <c r="CC52" s="92"/>
      <c r="CD52" s="92"/>
      <c r="CE52" s="92"/>
      <c r="CF52" s="92"/>
      <c r="CG52" s="92"/>
      <c r="CH52" s="92"/>
      <c r="CI52" s="92"/>
    </row>
    <row r="53" spans="1:87" ht="3.75" customHeight="1">
      <c r="A53" s="89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89"/>
      <c r="W53" s="95"/>
      <c r="X53" s="95"/>
      <c r="Y53" s="95"/>
      <c r="Z53" s="95"/>
      <c r="AN53" s="101" t="s">
        <v>113</v>
      </c>
      <c r="AO53" s="102"/>
      <c r="AP53" s="103"/>
      <c r="BY53" s="287"/>
      <c r="BZ53" s="287"/>
      <c r="CA53" s="92"/>
      <c r="CB53" s="92"/>
      <c r="CC53" s="92"/>
      <c r="CD53" s="92"/>
      <c r="CE53" s="92"/>
      <c r="CF53" s="92"/>
      <c r="CG53" s="92"/>
      <c r="CH53" s="92"/>
      <c r="CI53" s="92"/>
    </row>
    <row r="54" spans="1:87" ht="14.25" customHeight="1">
      <c r="A54" s="89"/>
      <c r="B54" s="94"/>
      <c r="C54" s="104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6"/>
      <c r="U54" s="94"/>
      <c r="V54" s="89"/>
      <c r="W54" s="95"/>
      <c r="X54" s="95"/>
      <c r="Y54" s="95"/>
      <c r="Z54" s="95"/>
      <c r="AN54" s="101" t="s">
        <v>114</v>
      </c>
      <c r="AO54" s="102"/>
      <c r="AP54" s="103"/>
      <c r="BY54" s="287"/>
      <c r="BZ54" s="287"/>
      <c r="CA54" s="92"/>
      <c r="CB54" s="92"/>
      <c r="CC54" s="92"/>
      <c r="CD54" s="92"/>
      <c r="CE54" s="92"/>
      <c r="CF54" s="92"/>
      <c r="CG54" s="92"/>
      <c r="CH54" s="92"/>
      <c r="CI54" s="92"/>
    </row>
    <row r="55" spans="1:87" ht="16.5" customHeight="1">
      <c r="A55" s="89"/>
      <c r="B55" s="94"/>
      <c r="C55" s="107"/>
      <c r="D55" s="285" t="s">
        <v>64</v>
      </c>
      <c r="E55" s="285"/>
      <c r="F55" s="285"/>
      <c r="G55" s="285"/>
      <c r="H55" s="285"/>
      <c r="I55" s="285"/>
      <c r="J55" s="285"/>
      <c r="K55" s="38">
        <v>5</v>
      </c>
      <c r="L55" s="94"/>
      <c r="M55" s="288" t="s">
        <v>711</v>
      </c>
      <c r="N55" s="288"/>
      <c r="O55" s="288"/>
      <c r="P55" s="288"/>
      <c r="Q55" s="94"/>
      <c r="R55" s="94"/>
      <c r="S55" s="94"/>
      <c r="T55" s="108"/>
      <c r="U55" s="94"/>
      <c r="V55" s="89"/>
      <c r="W55" s="95"/>
      <c r="X55" s="95"/>
      <c r="Y55" s="95"/>
      <c r="Z55" s="95"/>
      <c r="AN55" s="101" t="s">
        <v>115</v>
      </c>
      <c r="AO55" s="102"/>
      <c r="AP55" s="103"/>
      <c r="BY55" s="112"/>
      <c r="BZ55" s="112"/>
      <c r="CA55" s="92"/>
      <c r="CB55" s="92"/>
      <c r="CC55" s="92"/>
      <c r="CD55" s="92"/>
      <c r="CE55" s="92"/>
      <c r="CF55" s="92"/>
      <c r="CG55" s="92"/>
      <c r="CH55" s="92"/>
      <c r="CI55" s="92"/>
    </row>
    <row r="56" spans="1:87" ht="26.25" customHeight="1">
      <c r="A56" s="89"/>
      <c r="B56" s="94"/>
      <c r="C56" s="107"/>
      <c r="D56" s="252" t="s">
        <v>65</v>
      </c>
      <c r="E56" s="252"/>
      <c r="F56" s="252"/>
      <c r="G56" s="252"/>
      <c r="H56" s="252"/>
      <c r="I56" s="252"/>
      <c r="J56" s="252"/>
      <c r="K56" s="39"/>
      <c r="L56" s="94"/>
      <c r="M56" s="290" t="s">
        <v>66</v>
      </c>
      <c r="N56" s="290"/>
      <c r="O56" s="291">
        <v>0</v>
      </c>
      <c r="P56" s="291"/>
      <c r="Q56" s="94"/>
      <c r="R56" s="94"/>
      <c r="S56" s="94"/>
      <c r="T56" s="108"/>
      <c r="U56" s="94"/>
      <c r="V56" s="89"/>
      <c r="W56" s="95"/>
      <c r="X56" s="95"/>
      <c r="Y56" s="95"/>
      <c r="Z56" s="95"/>
      <c r="AN56" s="101" t="s">
        <v>116</v>
      </c>
      <c r="AO56" s="102"/>
      <c r="AP56" s="103"/>
      <c r="BY56" s="112"/>
      <c r="BZ56" s="113"/>
      <c r="CA56" s="92"/>
      <c r="CB56" s="92"/>
      <c r="CC56" s="92"/>
      <c r="CD56" s="92"/>
      <c r="CE56" s="92"/>
      <c r="CF56" s="92"/>
      <c r="CG56" s="92"/>
      <c r="CH56" s="92"/>
      <c r="CI56" s="92"/>
    </row>
    <row r="57" spans="1:87" ht="16.5" customHeight="1">
      <c r="A57" s="89"/>
      <c r="B57" s="94"/>
      <c r="C57" s="107"/>
      <c r="D57" s="252" t="s">
        <v>130</v>
      </c>
      <c r="E57" s="252"/>
      <c r="F57" s="252"/>
      <c r="G57" s="252"/>
      <c r="H57" s="252"/>
      <c r="I57" s="252"/>
      <c r="J57" s="252"/>
      <c r="K57" s="40">
        <v>5</v>
      </c>
      <c r="L57" s="94"/>
      <c r="M57" s="253" t="s">
        <v>712</v>
      </c>
      <c r="N57" s="253"/>
      <c r="O57" s="289">
        <v>5</v>
      </c>
      <c r="P57" s="289"/>
      <c r="Q57" s="94"/>
      <c r="R57" s="94"/>
      <c r="S57" s="94"/>
      <c r="T57" s="108"/>
      <c r="U57" s="94"/>
      <c r="V57" s="89"/>
      <c r="W57" s="95"/>
      <c r="X57" s="95"/>
      <c r="Y57" s="95"/>
      <c r="Z57" s="95"/>
      <c r="AN57" s="101" t="s">
        <v>117</v>
      </c>
      <c r="AO57" s="102"/>
      <c r="AP57" s="103"/>
      <c r="BY57" s="287"/>
      <c r="BZ57" s="287"/>
      <c r="CA57" s="92"/>
      <c r="CB57" s="92"/>
      <c r="CC57" s="92"/>
      <c r="CD57" s="92"/>
      <c r="CE57" s="92"/>
      <c r="CF57" s="92"/>
      <c r="CG57" s="92"/>
      <c r="CH57" s="92"/>
      <c r="CI57" s="92"/>
    </row>
    <row r="58" spans="1:87" ht="12.75">
      <c r="A58" s="89"/>
      <c r="B58" s="94"/>
      <c r="C58" s="107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108"/>
      <c r="U58" s="94"/>
      <c r="V58" s="89"/>
      <c r="W58" s="95"/>
      <c r="X58" s="95"/>
      <c r="Y58" s="95"/>
      <c r="Z58" s="95"/>
      <c r="AN58" s="101" t="s">
        <v>118</v>
      </c>
      <c r="AO58" s="102"/>
      <c r="AP58" s="103"/>
      <c r="BY58" s="287"/>
      <c r="BZ58" s="287"/>
      <c r="CA58" s="92"/>
      <c r="CB58" s="92"/>
      <c r="CC58" s="92"/>
      <c r="CD58" s="92"/>
      <c r="CE58" s="92"/>
      <c r="CF58" s="92"/>
      <c r="CG58" s="92"/>
      <c r="CH58" s="92"/>
      <c r="CI58" s="92"/>
    </row>
    <row r="59" spans="1:87" ht="12.75">
      <c r="A59" s="89"/>
      <c r="B59" s="94"/>
      <c r="C59" s="107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108"/>
      <c r="U59" s="94"/>
      <c r="V59" s="89"/>
      <c r="W59" s="95"/>
      <c r="X59" s="95"/>
      <c r="Y59" s="95"/>
      <c r="Z59" s="95"/>
      <c r="AN59" s="101" t="s">
        <v>119</v>
      </c>
      <c r="AO59" s="102"/>
      <c r="AP59" s="103"/>
      <c r="BY59" s="287"/>
      <c r="BZ59" s="287"/>
      <c r="CA59" s="92"/>
      <c r="CB59" s="92"/>
      <c r="CC59" s="92"/>
      <c r="CD59" s="92"/>
      <c r="CE59" s="92"/>
      <c r="CF59" s="92"/>
      <c r="CG59" s="92"/>
      <c r="CH59" s="92"/>
      <c r="CI59" s="92"/>
    </row>
    <row r="60" spans="1:87" ht="22.5" customHeight="1">
      <c r="A60" s="89"/>
      <c r="B60" s="94"/>
      <c r="C60" s="107"/>
      <c r="D60" s="278" t="s">
        <v>67</v>
      </c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9"/>
      <c r="T60" s="108"/>
      <c r="U60" s="94"/>
      <c r="V60" s="89"/>
      <c r="W60" s="95"/>
      <c r="X60" s="95"/>
      <c r="Y60" s="95"/>
      <c r="Z60" s="95"/>
      <c r="AN60" s="101" t="s">
        <v>120</v>
      </c>
      <c r="AO60" s="102"/>
      <c r="AP60" s="103"/>
      <c r="BY60" s="287"/>
      <c r="BZ60" s="287"/>
      <c r="CA60" s="92"/>
      <c r="CB60" s="92"/>
      <c r="CC60" s="92"/>
      <c r="CD60" s="92"/>
      <c r="CE60" s="92"/>
      <c r="CF60" s="92"/>
      <c r="CG60" s="92"/>
      <c r="CH60" s="92"/>
      <c r="CI60" s="92"/>
    </row>
    <row r="61" spans="1:87" ht="39.75" customHeight="1">
      <c r="A61" s="89"/>
      <c r="B61" s="94"/>
      <c r="C61" s="107"/>
      <c r="D61" s="268" t="s">
        <v>127</v>
      </c>
      <c r="E61" s="268"/>
      <c r="F61" s="268"/>
      <c r="G61" s="268"/>
      <c r="H61" s="268"/>
      <c r="I61" s="269"/>
      <c r="J61" s="87" t="s">
        <v>703</v>
      </c>
      <c r="K61" s="281" t="s">
        <v>701</v>
      </c>
      <c r="L61" s="282"/>
      <c r="M61" s="276" t="s">
        <v>702</v>
      </c>
      <c r="N61" s="277"/>
      <c r="O61" s="276" t="s">
        <v>700</v>
      </c>
      <c r="P61" s="277"/>
      <c r="Q61" s="276" t="s">
        <v>124</v>
      </c>
      <c r="R61" s="277"/>
      <c r="S61" s="88" t="s">
        <v>125</v>
      </c>
      <c r="T61" s="108"/>
      <c r="U61" s="94"/>
      <c r="V61" s="89"/>
      <c r="W61" s="95"/>
      <c r="X61" s="95"/>
      <c r="Y61" s="95"/>
      <c r="Z61" s="95"/>
      <c r="AA61" s="95"/>
      <c r="AB61" s="95"/>
      <c r="AC61" s="95"/>
      <c r="AN61" s="101" t="s">
        <v>121</v>
      </c>
      <c r="AO61" s="102"/>
      <c r="AP61" s="103"/>
      <c r="BY61" s="112"/>
      <c r="BZ61" s="112"/>
      <c r="CA61" s="92"/>
      <c r="CB61" s="92"/>
      <c r="CC61" s="92"/>
      <c r="CD61" s="92"/>
      <c r="CE61" s="92"/>
      <c r="CF61" s="92"/>
      <c r="CG61" s="92"/>
      <c r="CH61" s="92"/>
      <c r="CI61" s="92"/>
    </row>
    <row r="62" spans="1:87" ht="15" customHeight="1">
      <c r="A62" s="89"/>
      <c r="B62" s="94"/>
      <c r="C62" s="107"/>
      <c r="D62" s="254" t="s">
        <v>91</v>
      </c>
      <c r="E62" s="255"/>
      <c r="F62" s="255"/>
      <c r="G62" s="255"/>
      <c r="H62" s="255"/>
      <c r="I62" s="255"/>
      <c r="J62" s="41">
        <v>30</v>
      </c>
      <c r="K62" s="246">
        <v>593.67</v>
      </c>
      <c r="L62" s="246"/>
      <c r="M62" s="246">
        <v>150</v>
      </c>
      <c r="N62" s="246"/>
      <c r="O62" s="280">
        <f aca="true" t="shared" si="0" ref="O62:O67">J62*(K62+M62)</f>
        <v>22310.1</v>
      </c>
      <c r="P62" s="280"/>
      <c r="Q62" s="239"/>
      <c r="R62" s="239"/>
      <c r="S62" s="42"/>
      <c r="T62" s="108"/>
      <c r="U62" s="94"/>
      <c r="V62" s="89"/>
      <c r="W62" s="95"/>
      <c r="X62" s="95"/>
      <c r="Y62" s="95"/>
      <c r="Z62" s="95" t="str">
        <f aca="true" t="shared" si="1" ref="Z62:Z67">+D62</f>
        <v>2203-Centro de Atividades Ocupacionais</v>
      </c>
      <c r="AA62" s="95"/>
      <c r="AB62" s="95"/>
      <c r="AC62" s="95"/>
      <c r="AE62" s="114">
        <f aca="true" t="shared" si="2" ref="AE62:AE67">+O62</f>
        <v>22310.1</v>
      </c>
      <c r="AN62" s="101" t="s">
        <v>122</v>
      </c>
      <c r="AO62" s="102"/>
      <c r="AP62" s="103"/>
      <c r="BY62" s="112"/>
      <c r="BZ62" s="113"/>
      <c r="CA62" s="92"/>
      <c r="CB62" s="92"/>
      <c r="CC62" s="92"/>
      <c r="CD62" s="92"/>
      <c r="CE62" s="92"/>
      <c r="CF62" s="92"/>
      <c r="CG62" s="92"/>
      <c r="CH62" s="92"/>
      <c r="CI62" s="92"/>
    </row>
    <row r="63" spans="1:87" ht="15" customHeight="1">
      <c r="A63" s="89"/>
      <c r="B63" s="94"/>
      <c r="C63" s="107"/>
      <c r="D63" s="249" t="s">
        <v>91</v>
      </c>
      <c r="E63" s="250"/>
      <c r="F63" s="250"/>
      <c r="G63" s="250"/>
      <c r="H63" s="250"/>
      <c r="I63" s="250"/>
      <c r="J63" s="43">
        <v>30</v>
      </c>
      <c r="K63" s="251">
        <v>593.67</v>
      </c>
      <c r="L63" s="251"/>
      <c r="M63" s="251">
        <v>150</v>
      </c>
      <c r="N63" s="251"/>
      <c r="O63" s="245">
        <f t="shared" si="0"/>
        <v>22310.1</v>
      </c>
      <c r="P63" s="245"/>
      <c r="Q63" s="240"/>
      <c r="R63" s="240"/>
      <c r="S63" s="44"/>
      <c r="T63" s="108"/>
      <c r="U63" s="94"/>
      <c r="V63" s="89"/>
      <c r="W63" s="95"/>
      <c r="X63" s="95"/>
      <c r="Y63" s="95"/>
      <c r="Z63" s="95" t="str">
        <f t="shared" si="1"/>
        <v>2203-Centro de Atividades Ocupacionais</v>
      </c>
      <c r="AA63" s="95"/>
      <c r="AB63" s="95"/>
      <c r="AC63" s="95"/>
      <c r="AE63" s="114">
        <f t="shared" si="2"/>
        <v>22310.1</v>
      </c>
      <c r="AN63" s="101" t="s">
        <v>123</v>
      </c>
      <c r="AO63" s="102"/>
      <c r="AP63" s="103"/>
      <c r="BY63" s="287"/>
      <c r="BZ63" s="287"/>
      <c r="CA63" s="92"/>
      <c r="CB63" s="92"/>
      <c r="CC63" s="92"/>
      <c r="CD63" s="92"/>
      <c r="CE63" s="92"/>
      <c r="CF63" s="92"/>
      <c r="CG63" s="92"/>
      <c r="CH63" s="92"/>
      <c r="CI63" s="92"/>
    </row>
    <row r="64" spans="1:87" ht="15" customHeight="1">
      <c r="A64" s="89"/>
      <c r="B64" s="94"/>
      <c r="C64" s="107"/>
      <c r="D64" s="249" t="s">
        <v>93</v>
      </c>
      <c r="E64" s="250"/>
      <c r="F64" s="250"/>
      <c r="G64" s="250"/>
      <c r="H64" s="250"/>
      <c r="I64" s="250"/>
      <c r="J64" s="43">
        <v>18</v>
      </c>
      <c r="K64" s="251">
        <v>1194.32</v>
      </c>
      <c r="L64" s="251"/>
      <c r="M64" s="251">
        <v>260</v>
      </c>
      <c r="N64" s="251"/>
      <c r="O64" s="245">
        <f t="shared" si="0"/>
        <v>26177.76</v>
      </c>
      <c r="P64" s="245"/>
      <c r="Q64" s="240"/>
      <c r="R64" s="240"/>
      <c r="S64" s="44"/>
      <c r="T64" s="108"/>
      <c r="U64" s="94"/>
      <c r="V64" s="89"/>
      <c r="W64" s="95"/>
      <c r="X64" s="95"/>
      <c r="Y64" s="95"/>
      <c r="Z64" s="95" t="str">
        <f t="shared" si="1"/>
        <v>2205-Lar Residencial</v>
      </c>
      <c r="AA64" s="95"/>
      <c r="AB64" s="95"/>
      <c r="AC64" s="95"/>
      <c r="AE64" s="114">
        <f t="shared" si="2"/>
        <v>26177.76</v>
      </c>
      <c r="AN64" s="101" t="s">
        <v>240</v>
      </c>
      <c r="AO64" s="102"/>
      <c r="AP64" s="103"/>
      <c r="BY64" s="287"/>
      <c r="BZ64" s="287"/>
      <c r="CA64" s="92"/>
      <c r="CB64" s="92"/>
      <c r="CC64" s="92"/>
      <c r="CD64" s="92"/>
      <c r="CE64" s="92"/>
      <c r="CF64" s="92"/>
      <c r="CG64" s="92"/>
      <c r="CH64" s="92"/>
      <c r="CI64" s="92"/>
    </row>
    <row r="65" spans="1:87" ht="15" customHeight="1">
      <c r="A65" s="89"/>
      <c r="B65" s="94"/>
      <c r="C65" s="107"/>
      <c r="D65" s="249" t="s">
        <v>93</v>
      </c>
      <c r="E65" s="250"/>
      <c r="F65" s="250"/>
      <c r="G65" s="250"/>
      <c r="H65" s="250"/>
      <c r="I65" s="250"/>
      <c r="J65" s="43">
        <v>8</v>
      </c>
      <c r="K65" s="251">
        <v>1194.32</v>
      </c>
      <c r="L65" s="251"/>
      <c r="M65" s="251">
        <v>260</v>
      </c>
      <c r="N65" s="251"/>
      <c r="O65" s="245">
        <f t="shared" si="0"/>
        <v>11634.56</v>
      </c>
      <c r="P65" s="245"/>
      <c r="Q65" s="240"/>
      <c r="R65" s="240"/>
      <c r="S65" s="44"/>
      <c r="T65" s="108"/>
      <c r="U65" s="94"/>
      <c r="V65" s="89"/>
      <c r="W65" s="95"/>
      <c r="X65" s="95"/>
      <c r="Y65" s="95"/>
      <c r="Z65" s="95" t="str">
        <f t="shared" si="1"/>
        <v>2205-Lar Residencial</v>
      </c>
      <c r="AA65" s="95"/>
      <c r="AB65" s="95"/>
      <c r="AC65" s="95"/>
      <c r="AE65" s="114">
        <f t="shared" si="2"/>
        <v>11634.56</v>
      </c>
      <c r="AN65" s="91"/>
      <c r="AO65" s="102"/>
      <c r="AP65" s="103"/>
      <c r="BY65" s="287"/>
      <c r="BZ65" s="287"/>
      <c r="CA65" s="92"/>
      <c r="CB65" s="92"/>
      <c r="CC65" s="92"/>
      <c r="CD65" s="92"/>
      <c r="CE65" s="92"/>
      <c r="CF65" s="92"/>
      <c r="CG65" s="92"/>
      <c r="CH65" s="92"/>
      <c r="CI65" s="92"/>
    </row>
    <row r="66" spans="1:87" ht="15" customHeight="1">
      <c r="A66" s="89"/>
      <c r="B66" s="94"/>
      <c r="C66" s="107"/>
      <c r="D66" s="249" t="s">
        <v>237</v>
      </c>
      <c r="E66" s="250"/>
      <c r="F66" s="250"/>
      <c r="G66" s="250"/>
      <c r="H66" s="250"/>
      <c r="I66" s="250"/>
      <c r="J66" s="43">
        <v>6</v>
      </c>
      <c r="K66" s="251">
        <v>753.79</v>
      </c>
      <c r="L66" s="251"/>
      <c r="M66" s="251">
        <v>220</v>
      </c>
      <c r="N66" s="251"/>
      <c r="O66" s="245">
        <f t="shared" si="0"/>
        <v>5842.74</v>
      </c>
      <c r="P66" s="245"/>
      <c r="Q66" s="240"/>
      <c r="R66" s="240"/>
      <c r="S66" s="44"/>
      <c r="T66" s="108"/>
      <c r="U66" s="94"/>
      <c r="V66" s="89"/>
      <c r="W66" s="95"/>
      <c r="X66" s="95"/>
      <c r="Y66" s="95"/>
      <c r="Z66" s="95" t="str">
        <f t="shared" si="1"/>
        <v>2106-Residência</v>
      </c>
      <c r="AA66" s="95"/>
      <c r="AB66" s="95"/>
      <c r="AC66" s="95"/>
      <c r="AE66" s="114">
        <f t="shared" si="2"/>
        <v>5842.74</v>
      </c>
      <c r="AN66" s="91"/>
      <c r="AO66" s="102"/>
      <c r="AP66" s="103"/>
      <c r="BY66" s="287"/>
      <c r="BZ66" s="287"/>
      <c r="CA66" s="92"/>
      <c r="CB66" s="92"/>
      <c r="CC66" s="92"/>
      <c r="CD66" s="92"/>
      <c r="CE66" s="92"/>
      <c r="CF66" s="92"/>
      <c r="CG66" s="92"/>
      <c r="CH66" s="92"/>
      <c r="CI66" s="92"/>
    </row>
    <row r="67" spans="1:87" ht="15" customHeight="1">
      <c r="A67" s="89"/>
      <c r="B67" s="94"/>
      <c r="C67" s="107"/>
      <c r="D67" s="242"/>
      <c r="E67" s="243"/>
      <c r="F67" s="243"/>
      <c r="G67" s="243"/>
      <c r="H67" s="243"/>
      <c r="I67" s="243"/>
      <c r="J67" s="45"/>
      <c r="K67" s="241"/>
      <c r="L67" s="241"/>
      <c r="M67" s="241"/>
      <c r="N67" s="241"/>
      <c r="O67" s="244">
        <f t="shared" si="0"/>
        <v>0</v>
      </c>
      <c r="P67" s="244"/>
      <c r="Q67" s="275"/>
      <c r="R67" s="275"/>
      <c r="S67" s="46"/>
      <c r="T67" s="108"/>
      <c r="U67" s="94"/>
      <c r="V67" s="89"/>
      <c r="W67" s="95"/>
      <c r="X67" s="95"/>
      <c r="Y67" s="95"/>
      <c r="Z67" s="95">
        <f t="shared" si="1"/>
        <v>0</v>
      </c>
      <c r="AA67" s="95"/>
      <c r="AB67" s="95"/>
      <c r="AC67" s="95"/>
      <c r="AE67" s="114">
        <f t="shared" si="2"/>
        <v>0</v>
      </c>
      <c r="AN67" s="91"/>
      <c r="AO67" s="102"/>
      <c r="AP67" s="103"/>
      <c r="BY67" s="112"/>
      <c r="BZ67" s="112"/>
      <c r="CA67" s="92"/>
      <c r="CB67" s="92"/>
      <c r="CC67" s="92"/>
      <c r="CD67" s="92"/>
      <c r="CE67" s="92"/>
      <c r="CF67" s="92"/>
      <c r="CG67" s="92"/>
      <c r="CH67" s="92"/>
      <c r="CI67" s="92"/>
    </row>
    <row r="68" spans="1:87" ht="12.75">
      <c r="A68" s="89"/>
      <c r="B68" s="94"/>
      <c r="C68" s="107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108"/>
      <c r="U68" s="94"/>
      <c r="V68" s="89"/>
      <c r="W68" s="95"/>
      <c r="X68" s="95"/>
      <c r="Y68" s="95"/>
      <c r="Z68" s="95"/>
      <c r="AN68" s="91"/>
      <c r="AO68" s="102"/>
      <c r="AP68" s="103"/>
      <c r="BY68" s="112"/>
      <c r="BZ68" s="113"/>
      <c r="CA68" s="92"/>
      <c r="CB68" s="92"/>
      <c r="CC68" s="92"/>
      <c r="CD68" s="92"/>
      <c r="CE68" s="92"/>
      <c r="CF68" s="92"/>
      <c r="CG68" s="92"/>
      <c r="CH68" s="92"/>
      <c r="CI68" s="92"/>
    </row>
    <row r="69" spans="1:87" ht="12.75">
      <c r="A69" s="89"/>
      <c r="B69" s="94"/>
      <c r="C69" s="107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108"/>
      <c r="U69" s="94"/>
      <c r="V69" s="89"/>
      <c r="W69" s="95"/>
      <c r="X69" s="95"/>
      <c r="Y69" s="95"/>
      <c r="Z69" s="95"/>
      <c r="AN69" s="91">
        <v>2013</v>
      </c>
      <c r="AO69" s="102"/>
      <c r="AP69" s="103"/>
      <c r="BY69" s="287"/>
      <c r="BZ69" s="287"/>
      <c r="CA69" s="92"/>
      <c r="CB69" s="92"/>
      <c r="CC69" s="92"/>
      <c r="CD69" s="92"/>
      <c r="CE69" s="92"/>
      <c r="CF69" s="92"/>
      <c r="CG69" s="92"/>
      <c r="CH69" s="92"/>
      <c r="CI69" s="92"/>
    </row>
    <row r="70" spans="1:87" ht="22.5" customHeight="1">
      <c r="A70" s="89"/>
      <c r="B70" s="94"/>
      <c r="C70" s="107"/>
      <c r="D70" s="278" t="s">
        <v>126</v>
      </c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9"/>
      <c r="T70" s="108"/>
      <c r="U70" s="94"/>
      <c r="V70" s="89"/>
      <c r="W70" s="95"/>
      <c r="X70" s="95"/>
      <c r="Y70" s="95"/>
      <c r="Z70" s="95"/>
      <c r="AN70" s="91">
        <v>2014</v>
      </c>
      <c r="AO70" s="102"/>
      <c r="AP70" s="103"/>
      <c r="BY70" s="287"/>
      <c r="BZ70" s="287"/>
      <c r="CA70" s="92"/>
      <c r="CB70" s="92"/>
      <c r="CC70" s="92"/>
      <c r="CD70" s="92"/>
      <c r="CE70" s="92"/>
      <c r="CF70" s="92"/>
      <c r="CG70" s="92"/>
      <c r="CH70" s="92"/>
      <c r="CI70" s="92"/>
    </row>
    <row r="71" spans="1:87" ht="39.75" customHeight="1">
      <c r="A71" s="89"/>
      <c r="B71" s="94"/>
      <c r="C71" s="107"/>
      <c r="D71" s="268" t="s">
        <v>127</v>
      </c>
      <c r="E71" s="268"/>
      <c r="F71" s="268"/>
      <c r="G71" s="268"/>
      <c r="H71" s="268"/>
      <c r="I71" s="269"/>
      <c r="J71" s="87" t="s">
        <v>703</v>
      </c>
      <c r="K71" s="281" t="s">
        <v>701</v>
      </c>
      <c r="L71" s="282"/>
      <c r="M71" s="276" t="s">
        <v>702</v>
      </c>
      <c r="N71" s="277"/>
      <c r="O71" s="276" t="s">
        <v>700</v>
      </c>
      <c r="P71" s="277"/>
      <c r="Q71" s="276" t="s">
        <v>124</v>
      </c>
      <c r="R71" s="277"/>
      <c r="S71" s="88" t="s">
        <v>125</v>
      </c>
      <c r="T71" s="108"/>
      <c r="U71" s="94"/>
      <c r="V71" s="89"/>
      <c r="W71" s="95"/>
      <c r="X71" s="95"/>
      <c r="Y71" s="95"/>
      <c r="Z71" s="95"/>
      <c r="AA71" s="95"/>
      <c r="AB71" s="95"/>
      <c r="AC71" s="95"/>
      <c r="AN71" s="91">
        <v>2015</v>
      </c>
      <c r="AO71" s="102"/>
      <c r="AP71" s="103"/>
      <c r="BY71" s="287"/>
      <c r="BZ71" s="287"/>
      <c r="CA71" s="92"/>
      <c r="CB71" s="92"/>
      <c r="CC71" s="92"/>
      <c r="CD71" s="92"/>
      <c r="CE71" s="92"/>
      <c r="CF71" s="92"/>
      <c r="CG71" s="92"/>
      <c r="CH71" s="92"/>
      <c r="CI71" s="92"/>
    </row>
    <row r="72" spans="1:87" ht="15" customHeight="1">
      <c r="A72" s="89"/>
      <c r="B72" s="94"/>
      <c r="C72" s="107"/>
      <c r="D72" s="254"/>
      <c r="E72" s="255"/>
      <c r="F72" s="255"/>
      <c r="G72" s="255"/>
      <c r="H72" s="255"/>
      <c r="I72" s="255"/>
      <c r="J72" s="41"/>
      <c r="K72" s="246"/>
      <c r="L72" s="246"/>
      <c r="M72" s="246"/>
      <c r="N72" s="246"/>
      <c r="O72" s="280">
        <f aca="true" t="shared" si="3" ref="O72:O77">J72*(K72+M72)</f>
        <v>0</v>
      </c>
      <c r="P72" s="280"/>
      <c r="Q72" s="239"/>
      <c r="R72" s="239"/>
      <c r="S72" s="42"/>
      <c r="T72" s="108"/>
      <c r="U72" s="94"/>
      <c r="V72" s="89"/>
      <c r="W72" s="95"/>
      <c r="X72" s="95"/>
      <c r="Y72" s="95"/>
      <c r="Z72" s="95">
        <f aca="true" t="shared" si="4" ref="Z72:Z77">+D72</f>
        <v>0</v>
      </c>
      <c r="AA72" s="95"/>
      <c r="AB72" s="95"/>
      <c r="AC72" s="95"/>
      <c r="AE72" s="114">
        <f aca="true" t="shared" si="5" ref="AE72:AE77">+O72</f>
        <v>0</v>
      </c>
      <c r="AN72" s="91">
        <v>2016</v>
      </c>
      <c r="AO72" s="102"/>
      <c r="AP72" s="103"/>
      <c r="BY72" s="287"/>
      <c r="BZ72" s="287"/>
      <c r="CA72" s="92"/>
      <c r="CB72" s="92"/>
      <c r="CC72" s="92"/>
      <c r="CD72" s="92"/>
      <c r="CE72" s="92"/>
      <c r="CF72" s="92"/>
      <c r="CG72" s="92"/>
      <c r="CH72" s="92"/>
      <c r="CI72" s="92"/>
    </row>
    <row r="73" spans="1:87" ht="15" customHeight="1">
      <c r="A73" s="89"/>
      <c r="B73" s="94"/>
      <c r="C73" s="107"/>
      <c r="D73" s="249"/>
      <c r="E73" s="250"/>
      <c r="F73" s="250"/>
      <c r="G73" s="250"/>
      <c r="H73" s="250"/>
      <c r="I73" s="250"/>
      <c r="J73" s="43"/>
      <c r="K73" s="251"/>
      <c r="L73" s="251"/>
      <c r="M73" s="251"/>
      <c r="N73" s="251"/>
      <c r="O73" s="245">
        <f t="shared" si="3"/>
        <v>0</v>
      </c>
      <c r="P73" s="245"/>
      <c r="Q73" s="240"/>
      <c r="R73" s="240"/>
      <c r="S73" s="44"/>
      <c r="T73" s="108"/>
      <c r="U73" s="94"/>
      <c r="V73" s="89"/>
      <c r="W73" s="95"/>
      <c r="X73" s="95"/>
      <c r="Y73" s="95"/>
      <c r="Z73" s="95">
        <f t="shared" si="4"/>
        <v>0</v>
      </c>
      <c r="AA73" s="95"/>
      <c r="AB73" s="95"/>
      <c r="AC73" s="95"/>
      <c r="AE73" s="114">
        <f t="shared" si="5"/>
        <v>0</v>
      </c>
      <c r="AN73" s="91">
        <v>2017</v>
      </c>
      <c r="AO73" s="102"/>
      <c r="AP73" s="103"/>
      <c r="BY73" s="112"/>
      <c r="BZ73" s="112"/>
      <c r="CA73" s="92"/>
      <c r="CB73" s="92"/>
      <c r="CC73" s="92"/>
      <c r="CD73" s="92"/>
      <c r="CE73" s="92"/>
      <c r="CF73" s="92"/>
      <c r="CG73" s="92"/>
      <c r="CH73" s="92"/>
      <c r="CI73" s="92"/>
    </row>
    <row r="74" spans="1:87" ht="15" customHeight="1">
      <c r="A74" s="89"/>
      <c r="B74" s="94"/>
      <c r="C74" s="107"/>
      <c r="D74" s="249"/>
      <c r="E74" s="250"/>
      <c r="F74" s="250"/>
      <c r="G74" s="250"/>
      <c r="H74" s="250"/>
      <c r="I74" s="250"/>
      <c r="J74" s="43"/>
      <c r="K74" s="251"/>
      <c r="L74" s="251"/>
      <c r="M74" s="251"/>
      <c r="N74" s="251"/>
      <c r="O74" s="245">
        <f t="shared" si="3"/>
        <v>0</v>
      </c>
      <c r="P74" s="245"/>
      <c r="Q74" s="240"/>
      <c r="R74" s="240"/>
      <c r="S74" s="44"/>
      <c r="T74" s="108"/>
      <c r="U74" s="94"/>
      <c r="V74" s="89"/>
      <c r="W74" s="95"/>
      <c r="X74" s="95"/>
      <c r="Y74" s="95"/>
      <c r="Z74" s="95">
        <f t="shared" si="4"/>
        <v>0</v>
      </c>
      <c r="AA74" s="95"/>
      <c r="AB74" s="95"/>
      <c r="AC74" s="95"/>
      <c r="AE74" s="114">
        <f t="shared" si="5"/>
        <v>0</v>
      </c>
      <c r="AN74" s="91">
        <v>2018</v>
      </c>
      <c r="AO74" s="115"/>
      <c r="BY74" s="112"/>
      <c r="BZ74" s="113"/>
      <c r="CA74" s="92"/>
      <c r="CB74" s="92"/>
      <c r="CC74" s="92"/>
      <c r="CD74" s="92"/>
      <c r="CE74" s="92"/>
      <c r="CF74" s="92"/>
      <c r="CG74" s="92"/>
      <c r="CH74" s="92"/>
      <c r="CI74" s="92"/>
    </row>
    <row r="75" spans="1:87" ht="15" customHeight="1">
      <c r="A75" s="89"/>
      <c r="B75" s="94"/>
      <c r="C75" s="107"/>
      <c r="D75" s="249"/>
      <c r="E75" s="250"/>
      <c r="F75" s="250"/>
      <c r="G75" s="250"/>
      <c r="H75" s="250"/>
      <c r="I75" s="250"/>
      <c r="J75" s="43"/>
      <c r="K75" s="251"/>
      <c r="L75" s="251"/>
      <c r="M75" s="251"/>
      <c r="N75" s="251"/>
      <c r="O75" s="245">
        <f t="shared" si="3"/>
        <v>0</v>
      </c>
      <c r="P75" s="245"/>
      <c r="Q75" s="240"/>
      <c r="R75" s="240"/>
      <c r="S75" s="44"/>
      <c r="T75" s="108"/>
      <c r="U75" s="94"/>
      <c r="V75" s="89"/>
      <c r="W75" s="95"/>
      <c r="X75" s="95"/>
      <c r="Y75" s="95"/>
      <c r="Z75" s="95">
        <f t="shared" si="4"/>
        <v>0</v>
      </c>
      <c r="AA75" s="95"/>
      <c r="AB75" s="95"/>
      <c r="AC75" s="95"/>
      <c r="AE75" s="114">
        <f t="shared" si="5"/>
        <v>0</v>
      </c>
      <c r="AN75" s="91">
        <v>2019</v>
      </c>
      <c r="AO75" s="115"/>
      <c r="BY75" s="287"/>
      <c r="BZ75" s="287"/>
      <c r="CA75" s="92"/>
      <c r="CB75" s="92"/>
      <c r="CC75" s="92"/>
      <c r="CD75" s="92"/>
      <c r="CE75" s="92"/>
      <c r="CF75" s="92"/>
      <c r="CG75" s="92"/>
      <c r="CH75" s="92"/>
      <c r="CI75" s="92"/>
    </row>
    <row r="76" spans="1:87" ht="15" customHeight="1">
      <c r="A76" s="89"/>
      <c r="B76" s="94"/>
      <c r="C76" s="107"/>
      <c r="D76" s="249"/>
      <c r="E76" s="250"/>
      <c r="F76" s="250"/>
      <c r="G76" s="250"/>
      <c r="H76" s="250"/>
      <c r="I76" s="250"/>
      <c r="J76" s="43"/>
      <c r="K76" s="251"/>
      <c r="L76" s="251"/>
      <c r="M76" s="251"/>
      <c r="N76" s="251"/>
      <c r="O76" s="245">
        <f t="shared" si="3"/>
        <v>0</v>
      </c>
      <c r="P76" s="245"/>
      <c r="Q76" s="240"/>
      <c r="R76" s="240"/>
      <c r="S76" s="44"/>
      <c r="T76" s="108"/>
      <c r="U76" s="94"/>
      <c r="V76" s="89"/>
      <c r="W76" s="95"/>
      <c r="X76" s="95"/>
      <c r="Y76" s="95"/>
      <c r="Z76" s="95">
        <f t="shared" si="4"/>
        <v>0</v>
      </c>
      <c r="AA76" s="95"/>
      <c r="AB76" s="95"/>
      <c r="AC76" s="95"/>
      <c r="AE76" s="114">
        <f t="shared" si="5"/>
        <v>0</v>
      </c>
      <c r="AN76" s="91">
        <v>2020</v>
      </c>
      <c r="AO76" s="115"/>
      <c r="BY76" s="287"/>
      <c r="BZ76" s="287"/>
      <c r="CA76" s="92"/>
      <c r="CB76" s="92"/>
      <c r="CC76" s="92"/>
      <c r="CD76" s="92"/>
      <c r="CE76" s="92"/>
      <c r="CF76" s="92"/>
      <c r="CG76" s="92"/>
      <c r="CH76" s="92"/>
      <c r="CI76" s="92"/>
    </row>
    <row r="77" spans="1:87" ht="15" customHeight="1">
      <c r="A77" s="89"/>
      <c r="B77" s="94"/>
      <c r="C77" s="107"/>
      <c r="D77" s="242"/>
      <c r="E77" s="243"/>
      <c r="F77" s="243"/>
      <c r="G77" s="243"/>
      <c r="H77" s="243"/>
      <c r="I77" s="243"/>
      <c r="J77" s="45"/>
      <c r="K77" s="241"/>
      <c r="L77" s="241"/>
      <c r="M77" s="241"/>
      <c r="N77" s="241"/>
      <c r="O77" s="244">
        <f t="shared" si="3"/>
        <v>0</v>
      </c>
      <c r="P77" s="244"/>
      <c r="Q77" s="275"/>
      <c r="R77" s="275"/>
      <c r="S77" s="46"/>
      <c r="T77" s="108"/>
      <c r="U77" s="94"/>
      <c r="V77" s="89"/>
      <c r="W77" s="95"/>
      <c r="X77" s="95"/>
      <c r="Y77" s="95"/>
      <c r="Z77" s="95">
        <f t="shared" si="4"/>
        <v>0</v>
      </c>
      <c r="AA77" s="95"/>
      <c r="AB77" s="95"/>
      <c r="AC77" s="95"/>
      <c r="AE77" s="114">
        <f t="shared" si="5"/>
        <v>0</v>
      </c>
      <c r="AN77" s="91">
        <v>2021</v>
      </c>
      <c r="AO77" s="115"/>
      <c r="BY77" s="287"/>
      <c r="BZ77" s="287"/>
      <c r="CA77" s="92"/>
      <c r="CB77" s="92"/>
      <c r="CC77" s="92"/>
      <c r="CD77" s="92"/>
      <c r="CE77" s="92"/>
      <c r="CF77" s="92"/>
      <c r="CG77" s="92"/>
      <c r="CH77" s="92"/>
      <c r="CI77" s="92"/>
    </row>
    <row r="78" spans="1:87" ht="12.75">
      <c r="A78" s="89"/>
      <c r="B78" s="94"/>
      <c r="C78" s="107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108"/>
      <c r="U78" s="94"/>
      <c r="V78" s="89"/>
      <c r="W78" s="95"/>
      <c r="X78" s="95"/>
      <c r="Y78" s="95"/>
      <c r="Z78" s="95"/>
      <c r="AN78" s="91">
        <v>2022</v>
      </c>
      <c r="AO78" s="115"/>
      <c r="BY78" s="287"/>
      <c r="BZ78" s="287"/>
      <c r="CA78" s="92"/>
      <c r="CB78" s="92"/>
      <c r="CC78" s="92"/>
      <c r="CD78" s="92"/>
      <c r="CE78" s="92"/>
      <c r="CF78" s="92"/>
      <c r="CG78" s="92"/>
      <c r="CH78" s="92"/>
      <c r="CI78" s="92"/>
    </row>
    <row r="79" spans="1:87" ht="12.75">
      <c r="A79" s="89"/>
      <c r="B79" s="94"/>
      <c r="C79" s="107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108"/>
      <c r="U79" s="94"/>
      <c r="V79" s="89"/>
      <c r="W79" s="95"/>
      <c r="X79" s="95"/>
      <c r="Y79" s="95"/>
      <c r="Z79" s="95"/>
      <c r="AN79" s="91">
        <v>2023</v>
      </c>
      <c r="AO79" s="115"/>
      <c r="BY79" s="112"/>
      <c r="BZ79" s="112"/>
      <c r="CA79" s="92"/>
      <c r="CB79" s="92"/>
      <c r="CC79" s="92"/>
      <c r="CD79" s="92"/>
      <c r="CE79" s="92"/>
      <c r="CF79" s="92"/>
      <c r="CG79" s="92"/>
      <c r="CH79" s="92"/>
      <c r="CI79" s="92"/>
    </row>
    <row r="80" spans="1:87" ht="22.5" customHeight="1">
      <c r="A80" s="89"/>
      <c r="B80" s="94"/>
      <c r="C80" s="107"/>
      <c r="D80" s="278" t="s">
        <v>129</v>
      </c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9"/>
      <c r="T80" s="108"/>
      <c r="U80" s="94"/>
      <c r="V80" s="89"/>
      <c r="W80" s="95"/>
      <c r="X80" s="95"/>
      <c r="Y80" s="95"/>
      <c r="Z80" s="95"/>
      <c r="AN80" s="91">
        <v>2024</v>
      </c>
      <c r="BY80" s="112"/>
      <c r="BZ80" s="113"/>
      <c r="CA80" s="92"/>
      <c r="CB80" s="92"/>
      <c r="CC80" s="92"/>
      <c r="CD80" s="92"/>
      <c r="CE80" s="92"/>
      <c r="CF80" s="92"/>
      <c r="CG80" s="92"/>
      <c r="CH80" s="92"/>
      <c r="CI80" s="92"/>
    </row>
    <row r="81" spans="1:87" ht="39.75" customHeight="1">
      <c r="A81" s="89"/>
      <c r="B81" s="94"/>
      <c r="C81" s="107"/>
      <c r="D81" s="268" t="s">
        <v>128</v>
      </c>
      <c r="E81" s="268"/>
      <c r="F81" s="268"/>
      <c r="G81" s="268"/>
      <c r="H81" s="268"/>
      <c r="I81" s="269"/>
      <c r="J81" s="87" t="s">
        <v>703</v>
      </c>
      <c r="K81" s="281" t="s">
        <v>701</v>
      </c>
      <c r="L81" s="282"/>
      <c r="M81" s="276" t="s">
        <v>702</v>
      </c>
      <c r="N81" s="277"/>
      <c r="O81" s="276" t="s">
        <v>700</v>
      </c>
      <c r="P81" s="277"/>
      <c r="Q81" s="276" t="s">
        <v>124</v>
      </c>
      <c r="R81" s="277"/>
      <c r="S81" s="88" t="s">
        <v>125</v>
      </c>
      <c r="T81" s="108"/>
      <c r="U81" s="94"/>
      <c r="V81" s="89"/>
      <c r="W81" s="95"/>
      <c r="X81" s="95"/>
      <c r="Y81" s="95"/>
      <c r="Z81" s="95"/>
      <c r="AA81" s="95"/>
      <c r="AB81" s="95"/>
      <c r="AC81" s="95"/>
      <c r="AN81" s="91">
        <v>2025</v>
      </c>
      <c r="AO81" s="115"/>
      <c r="BY81" s="287"/>
      <c r="BZ81" s="287"/>
      <c r="CA81" s="92"/>
      <c r="CB81" s="92"/>
      <c r="CC81" s="92"/>
      <c r="CD81" s="92"/>
      <c r="CE81" s="92"/>
      <c r="CF81" s="92"/>
      <c r="CG81" s="92"/>
      <c r="CH81" s="92"/>
      <c r="CI81" s="92"/>
    </row>
    <row r="82" spans="1:87" ht="15" customHeight="1">
      <c r="A82" s="89"/>
      <c r="B82" s="94"/>
      <c r="C82" s="107"/>
      <c r="D82" s="254" t="s">
        <v>728</v>
      </c>
      <c r="E82" s="255"/>
      <c r="F82" s="255"/>
      <c r="G82" s="255"/>
      <c r="H82" s="255"/>
      <c r="I82" s="255"/>
      <c r="J82" s="41">
        <v>50</v>
      </c>
      <c r="K82" s="246">
        <v>48</v>
      </c>
      <c r="L82" s="246"/>
      <c r="M82" s="246"/>
      <c r="N82" s="246"/>
      <c r="O82" s="280">
        <f aca="true" t="shared" si="6" ref="O82:O87">J82*(K82+M82)</f>
        <v>2400</v>
      </c>
      <c r="P82" s="280"/>
      <c r="Q82" s="239"/>
      <c r="R82" s="239"/>
      <c r="S82" s="42"/>
      <c r="T82" s="108"/>
      <c r="U82" s="94"/>
      <c r="V82" s="89"/>
      <c r="W82" s="95"/>
      <c r="X82" s="95"/>
      <c r="Y82" s="95"/>
      <c r="Z82" s="95" t="str">
        <f aca="true" t="shared" si="7" ref="Z82:Z87">+D82</f>
        <v>Hipoterapia</v>
      </c>
      <c r="AA82" s="95"/>
      <c r="AB82" s="95"/>
      <c r="AC82" s="95"/>
      <c r="AE82" s="114">
        <f aca="true" t="shared" si="8" ref="AE82:AE87">+O82</f>
        <v>2400</v>
      </c>
      <c r="AN82" s="91">
        <v>2026</v>
      </c>
      <c r="AO82" s="115"/>
      <c r="BY82" s="287"/>
      <c r="BZ82" s="287"/>
      <c r="CA82" s="92"/>
      <c r="CB82" s="92"/>
      <c r="CC82" s="92"/>
      <c r="CD82" s="92"/>
      <c r="CE82" s="92"/>
      <c r="CF82" s="92"/>
      <c r="CG82" s="92"/>
      <c r="CH82" s="92"/>
      <c r="CI82" s="92"/>
    </row>
    <row r="83" spans="1:87" ht="15" customHeight="1">
      <c r="A83" s="89"/>
      <c r="B83" s="94"/>
      <c r="C83" s="107"/>
      <c r="D83" s="249" t="s">
        <v>729</v>
      </c>
      <c r="E83" s="250"/>
      <c r="F83" s="250"/>
      <c r="G83" s="250"/>
      <c r="H83" s="250"/>
      <c r="I83" s="250"/>
      <c r="J83" s="43">
        <v>40</v>
      </c>
      <c r="K83" s="251"/>
      <c r="L83" s="251"/>
      <c r="M83" s="251"/>
      <c r="N83" s="251"/>
      <c r="O83" s="245">
        <f t="shared" si="6"/>
        <v>0</v>
      </c>
      <c r="P83" s="245"/>
      <c r="Q83" s="240"/>
      <c r="R83" s="240"/>
      <c r="S83" s="44"/>
      <c r="T83" s="108"/>
      <c r="U83" s="94"/>
      <c r="V83" s="89"/>
      <c r="W83" s="95"/>
      <c r="X83" s="95"/>
      <c r="Y83" s="95"/>
      <c r="Z83" s="95" t="str">
        <f t="shared" si="7"/>
        <v>Hidroterapia</v>
      </c>
      <c r="AA83" s="95"/>
      <c r="AB83" s="95"/>
      <c r="AC83" s="95"/>
      <c r="AE83" s="114">
        <f t="shared" si="8"/>
        <v>0</v>
      </c>
      <c r="AN83" s="91">
        <v>2027</v>
      </c>
      <c r="AO83" s="115"/>
      <c r="BY83" s="287"/>
      <c r="BZ83" s="287"/>
      <c r="CA83" s="92"/>
      <c r="CB83" s="92"/>
      <c r="CC83" s="92"/>
      <c r="CD83" s="92"/>
      <c r="CE83" s="92"/>
      <c r="CF83" s="92"/>
      <c r="CG83" s="92"/>
      <c r="CH83" s="92"/>
      <c r="CI83" s="92"/>
    </row>
    <row r="84" spans="1:87" ht="15" customHeight="1">
      <c r="A84" s="89"/>
      <c r="B84" s="94"/>
      <c r="C84" s="107"/>
      <c r="D84" s="249" t="s">
        <v>730</v>
      </c>
      <c r="E84" s="250"/>
      <c r="F84" s="250"/>
      <c r="G84" s="250"/>
      <c r="H84" s="250"/>
      <c r="I84" s="250"/>
      <c r="J84" s="43">
        <v>20</v>
      </c>
      <c r="K84" s="251"/>
      <c r="L84" s="251"/>
      <c r="M84" s="251"/>
      <c r="N84" s="251"/>
      <c r="O84" s="245">
        <f t="shared" si="6"/>
        <v>0</v>
      </c>
      <c r="P84" s="245"/>
      <c r="Q84" s="240"/>
      <c r="R84" s="240"/>
      <c r="S84" s="44"/>
      <c r="T84" s="108"/>
      <c r="U84" s="94"/>
      <c r="V84" s="89"/>
      <c r="W84" s="95"/>
      <c r="X84" s="95"/>
      <c r="Y84" s="95"/>
      <c r="Z84" s="95" t="str">
        <f t="shared" si="7"/>
        <v>CRIO</v>
      </c>
      <c r="AA84" s="95"/>
      <c r="AB84" s="95"/>
      <c r="AC84" s="95"/>
      <c r="AE84" s="114">
        <f t="shared" si="8"/>
        <v>0</v>
      </c>
      <c r="AN84" s="91">
        <v>2028</v>
      </c>
      <c r="AO84" s="115"/>
      <c r="BY84" s="287"/>
      <c r="BZ84" s="287"/>
      <c r="CA84" s="92"/>
      <c r="CB84" s="92"/>
      <c r="CC84" s="92"/>
      <c r="CD84" s="92"/>
      <c r="CE84" s="92"/>
      <c r="CF84" s="92"/>
      <c r="CG84" s="92"/>
      <c r="CH84" s="92"/>
      <c r="CI84" s="92"/>
    </row>
    <row r="85" spans="1:87" ht="15" customHeight="1">
      <c r="A85" s="89"/>
      <c r="B85" s="94"/>
      <c r="C85" s="107"/>
      <c r="D85" s="249" t="s">
        <v>731</v>
      </c>
      <c r="E85" s="250"/>
      <c r="F85" s="250"/>
      <c r="G85" s="250"/>
      <c r="H85" s="250"/>
      <c r="I85" s="250"/>
      <c r="J85" s="43">
        <v>20</v>
      </c>
      <c r="K85" s="251"/>
      <c r="L85" s="251"/>
      <c r="M85" s="251"/>
      <c r="N85" s="251"/>
      <c r="O85" s="245">
        <f t="shared" si="6"/>
        <v>0</v>
      </c>
      <c r="P85" s="245"/>
      <c r="Q85" s="240"/>
      <c r="R85" s="240"/>
      <c r="S85" s="44"/>
      <c r="T85" s="108"/>
      <c r="U85" s="94"/>
      <c r="V85" s="89"/>
      <c r="W85" s="95"/>
      <c r="X85" s="95"/>
      <c r="Y85" s="95"/>
      <c r="Z85" s="95" t="str">
        <f t="shared" si="7"/>
        <v>Ludoapta</v>
      </c>
      <c r="AA85" s="95"/>
      <c r="AB85" s="95"/>
      <c r="AC85" s="95"/>
      <c r="AE85" s="114">
        <f t="shared" si="8"/>
        <v>0</v>
      </c>
      <c r="AN85" s="91">
        <v>2029</v>
      </c>
      <c r="AO85" s="115"/>
      <c r="BY85" s="112"/>
      <c r="BZ85" s="112"/>
      <c r="CA85" s="92"/>
      <c r="CB85" s="92"/>
      <c r="CC85" s="92"/>
      <c r="CD85" s="92"/>
      <c r="CE85" s="92"/>
      <c r="CF85" s="92"/>
      <c r="CG85" s="92"/>
      <c r="CH85" s="92"/>
      <c r="CI85" s="92"/>
    </row>
    <row r="86" spans="1:87" ht="15" customHeight="1">
      <c r="A86" s="89"/>
      <c r="B86" s="94"/>
      <c r="C86" s="107"/>
      <c r="D86" s="249"/>
      <c r="E86" s="250"/>
      <c r="F86" s="250"/>
      <c r="G86" s="250"/>
      <c r="H86" s="250"/>
      <c r="I86" s="250"/>
      <c r="J86" s="43"/>
      <c r="K86" s="251"/>
      <c r="L86" s="251"/>
      <c r="M86" s="251"/>
      <c r="N86" s="251"/>
      <c r="O86" s="245">
        <f t="shared" si="6"/>
        <v>0</v>
      </c>
      <c r="P86" s="245"/>
      <c r="Q86" s="240"/>
      <c r="R86" s="240"/>
      <c r="S86" s="44"/>
      <c r="T86" s="108"/>
      <c r="U86" s="94"/>
      <c r="V86" s="89"/>
      <c r="W86" s="95"/>
      <c r="X86" s="95"/>
      <c r="Y86" s="95"/>
      <c r="Z86" s="95">
        <f t="shared" si="7"/>
        <v>0</v>
      </c>
      <c r="AA86" s="95"/>
      <c r="AB86" s="95"/>
      <c r="AC86" s="95"/>
      <c r="AE86" s="114">
        <f t="shared" si="8"/>
        <v>0</v>
      </c>
      <c r="AN86" s="91">
        <v>2030</v>
      </c>
      <c r="AO86" s="115"/>
      <c r="BY86" s="112"/>
      <c r="BZ86" s="113"/>
      <c r="CA86" s="92"/>
      <c r="CB86" s="92"/>
      <c r="CC86" s="92"/>
      <c r="CD86" s="92"/>
      <c r="CE86" s="92"/>
      <c r="CF86" s="92"/>
      <c r="CG86" s="92"/>
      <c r="CH86" s="92"/>
      <c r="CI86" s="92"/>
    </row>
    <row r="87" spans="1:87" ht="15" customHeight="1">
      <c r="A87" s="89"/>
      <c r="B87" s="94"/>
      <c r="C87" s="107"/>
      <c r="D87" s="242"/>
      <c r="E87" s="243"/>
      <c r="F87" s="243"/>
      <c r="G87" s="243"/>
      <c r="H87" s="243"/>
      <c r="I87" s="243"/>
      <c r="J87" s="45"/>
      <c r="K87" s="241"/>
      <c r="L87" s="241"/>
      <c r="M87" s="241"/>
      <c r="N87" s="241"/>
      <c r="O87" s="244">
        <f t="shared" si="6"/>
        <v>0</v>
      </c>
      <c r="P87" s="244"/>
      <c r="Q87" s="275"/>
      <c r="R87" s="275"/>
      <c r="S87" s="46"/>
      <c r="T87" s="108"/>
      <c r="U87" s="94"/>
      <c r="V87" s="89"/>
      <c r="W87" s="95"/>
      <c r="X87" s="95"/>
      <c r="Y87" s="95"/>
      <c r="Z87" s="95">
        <f t="shared" si="7"/>
        <v>0</v>
      </c>
      <c r="AA87" s="95"/>
      <c r="AB87" s="95"/>
      <c r="AC87" s="95"/>
      <c r="AE87" s="114">
        <f t="shared" si="8"/>
        <v>0</v>
      </c>
      <c r="AN87" s="91">
        <v>2031</v>
      </c>
      <c r="AO87" s="115"/>
      <c r="BY87" s="287"/>
      <c r="BZ87" s="287"/>
      <c r="CA87" s="92"/>
      <c r="CB87" s="92"/>
      <c r="CC87" s="92"/>
      <c r="CD87" s="92"/>
      <c r="CE87" s="92"/>
      <c r="CF87" s="92"/>
      <c r="CG87" s="92"/>
      <c r="CH87" s="92"/>
      <c r="CI87" s="92"/>
    </row>
    <row r="88" spans="1:87" ht="12.75">
      <c r="A88" s="89"/>
      <c r="B88" s="94"/>
      <c r="C88" s="109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1"/>
      <c r="U88" s="94"/>
      <c r="V88" s="89"/>
      <c r="W88" s="95"/>
      <c r="X88" s="95"/>
      <c r="Y88" s="95"/>
      <c r="Z88" s="95"/>
      <c r="AA88" s="95"/>
      <c r="AB88" s="95"/>
      <c r="AC88" s="95"/>
      <c r="AN88" s="91">
        <v>2032</v>
      </c>
      <c r="AO88" s="115"/>
      <c r="BY88" s="287"/>
      <c r="BZ88" s="287"/>
      <c r="CA88" s="92"/>
      <c r="CB88" s="92"/>
      <c r="CC88" s="92"/>
      <c r="CD88" s="92"/>
      <c r="CE88" s="92"/>
      <c r="CF88" s="92"/>
      <c r="CG88" s="92"/>
      <c r="CH88" s="92"/>
      <c r="CI88" s="92"/>
    </row>
    <row r="89" spans="1:87" ht="12.75">
      <c r="A89" s="89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89"/>
      <c r="W89" s="95"/>
      <c r="X89" s="95"/>
      <c r="Y89" s="95"/>
      <c r="Z89" s="95"/>
      <c r="AA89" s="95"/>
      <c r="AB89" s="95"/>
      <c r="AC89" s="95"/>
      <c r="AN89" s="91">
        <v>2033</v>
      </c>
      <c r="AO89" s="115"/>
      <c r="BY89" s="287"/>
      <c r="BZ89" s="287"/>
      <c r="CA89" s="92"/>
      <c r="CB89" s="92"/>
      <c r="CC89" s="92"/>
      <c r="CD89" s="92"/>
      <c r="CE89" s="92"/>
      <c r="CF89" s="92"/>
      <c r="CG89" s="92"/>
      <c r="CH89" s="92"/>
      <c r="CI89" s="92"/>
    </row>
    <row r="90" spans="1:87" ht="13.5" customHeight="1">
      <c r="A90" s="89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89"/>
      <c r="W90" s="95"/>
      <c r="X90" s="95"/>
      <c r="Y90" s="95"/>
      <c r="Z90" s="95"/>
      <c r="AN90" s="91">
        <v>2034</v>
      </c>
      <c r="AO90" s="115"/>
      <c r="BY90" s="287"/>
      <c r="BZ90" s="287"/>
      <c r="CA90" s="92"/>
      <c r="CB90" s="92"/>
      <c r="CC90" s="92"/>
      <c r="CD90" s="92"/>
      <c r="CE90" s="92"/>
      <c r="CF90" s="92"/>
      <c r="CG90" s="92"/>
      <c r="CH90" s="92"/>
      <c r="CI90" s="92"/>
    </row>
    <row r="91" spans="1:87" ht="13.5" thickBot="1">
      <c r="A91" s="89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89"/>
      <c r="W91" s="95"/>
      <c r="X91" s="95"/>
      <c r="Y91" s="95"/>
      <c r="Z91" s="95"/>
      <c r="AN91" s="91">
        <v>2035</v>
      </c>
      <c r="BY91" s="112"/>
      <c r="BZ91" s="112"/>
      <c r="CA91" s="92"/>
      <c r="CB91" s="92"/>
      <c r="CC91" s="92"/>
      <c r="CD91" s="92"/>
      <c r="CE91" s="92"/>
      <c r="CF91" s="92"/>
      <c r="CG91" s="92"/>
      <c r="CH91" s="92"/>
      <c r="CI91" s="92"/>
    </row>
    <row r="92" spans="1:87" ht="12.75">
      <c r="A92" s="89"/>
      <c r="B92" s="94"/>
      <c r="C92" s="217">
        <v>4</v>
      </c>
      <c r="D92" s="218"/>
      <c r="E92" s="227" t="s">
        <v>134</v>
      </c>
      <c r="F92" s="228"/>
      <c r="G92" s="228"/>
      <c r="H92" s="228"/>
      <c r="I92" s="229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89"/>
      <c r="W92" s="95"/>
      <c r="X92" s="95"/>
      <c r="Y92" s="95"/>
      <c r="Z92" s="95"/>
      <c r="AN92" s="91">
        <v>2036</v>
      </c>
      <c r="BY92" s="112"/>
      <c r="BZ92" s="113"/>
      <c r="CA92" s="92"/>
      <c r="CB92" s="92"/>
      <c r="CC92" s="92"/>
      <c r="CD92" s="92"/>
      <c r="CE92" s="92"/>
      <c r="CF92" s="92"/>
      <c r="CG92" s="92"/>
      <c r="CH92" s="92"/>
      <c r="CI92" s="92"/>
    </row>
    <row r="93" spans="1:87" ht="13.5" thickBot="1">
      <c r="A93" s="89"/>
      <c r="B93" s="94"/>
      <c r="C93" s="219"/>
      <c r="D93" s="220"/>
      <c r="E93" s="230"/>
      <c r="F93" s="231"/>
      <c r="G93" s="231"/>
      <c r="H93" s="231"/>
      <c r="I93" s="232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89"/>
      <c r="W93" s="95"/>
      <c r="X93" s="95"/>
      <c r="Y93" s="95"/>
      <c r="Z93" s="95"/>
      <c r="AN93" s="91"/>
      <c r="BY93" s="287"/>
      <c r="BZ93" s="287"/>
      <c r="CA93" s="92"/>
      <c r="CB93" s="92"/>
      <c r="CC93" s="92"/>
      <c r="CD93" s="92"/>
      <c r="CE93" s="92"/>
      <c r="CF93" s="92"/>
      <c r="CG93" s="92"/>
      <c r="CH93" s="92"/>
      <c r="CI93" s="92"/>
    </row>
    <row r="94" spans="1:87" ht="3.75" customHeight="1">
      <c r="A94" s="89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89"/>
      <c r="W94" s="95"/>
      <c r="X94" s="95"/>
      <c r="Y94" s="95"/>
      <c r="Z94" s="95"/>
      <c r="AN94" s="91"/>
      <c r="AO94" s="102"/>
      <c r="AP94" s="103"/>
      <c r="BY94" s="287"/>
      <c r="BZ94" s="287"/>
      <c r="CA94" s="92"/>
      <c r="CB94" s="92"/>
      <c r="CC94" s="92"/>
      <c r="CD94" s="92"/>
      <c r="CE94" s="92"/>
      <c r="CF94" s="92"/>
      <c r="CG94" s="92"/>
      <c r="CH94" s="92"/>
      <c r="CI94" s="92"/>
    </row>
    <row r="95" spans="1:87" ht="14.25" customHeight="1">
      <c r="A95" s="89"/>
      <c r="B95" s="94"/>
      <c r="C95" s="104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6"/>
      <c r="U95" s="94"/>
      <c r="V95" s="89"/>
      <c r="W95" s="95"/>
      <c r="X95" s="95"/>
      <c r="Y95" s="95"/>
      <c r="Z95" s="95"/>
      <c r="AN95" s="91"/>
      <c r="BY95" s="287"/>
      <c r="BZ95" s="287"/>
      <c r="CA95" s="92"/>
      <c r="CB95" s="92"/>
      <c r="CC95" s="92"/>
      <c r="CD95" s="92"/>
      <c r="CE95" s="92"/>
      <c r="CF95" s="92"/>
      <c r="CG95" s="92"/>
      <c r="CH95" s="92"/>
      <c r="CI95" s="92"/>
    </row>
    <row r="96" spans="1:87" ht="16.5" customHeight="1">
      <c r="A96" s="89"/>
      <c r="B96" s="94"/>
      <c r="C96" s="107"/>
      <c r="D96" s="233" t="s">
        <v>68</v>
      </c>
      <c r="E96" s="233"/>
      <c r="F96" s="233"/>
      <c r="G96" s="248" t="s">
        <v>732</v>
      </c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108"/>
      <c r="U96" s="94"/>
      <c r="V96" s="89"/>
      <c r="W96" s="95"/>
      <c r="X96" s="95"/>
      <c r="Y96" s="95"/>
      <c r="Z96" s="95"/>
      <c r="AN96" s="91"/>
      <c r="BY96" s="287"/>
      <c r="BZ96" s="287"/>
      <c r="CA96" s="92"/>
      <c r="CB96" s="92"/>
      <c r="CC96" s="92"/>
      <c r="CD96" s="92"/>
      <c r="CE96" s="92"/>
      <c r="CF96" s="92"/>
      <c r="CG96" s="92"/>
      <c r="CH96" s="92"/>
      <c r="CI96" s="92"/>
    </row>
    <row r="97" spans="1:87" ht="7.5" customHeight="1">
      <c r="A97" s="89"/>
      <c r="B97" s="94"/>
      <c r="C97" s="107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108"/>
      <c r="U97" s="94"/>
      <c r="V97" s="89"/>
      <c r="W97" s="95"/>
      <c r="X97" s="95"/>
      <c r="Y97" s="95"/>
      <c r="Z97" s="95"/>
      <c r="AN97" s="91"/>
      <c r="AO97" s="102"/>
      <c r="AP97" s="103"/>
      <c r="BY97" s="112"/>
      <c r="BZ97" s="112"/>
      <c r="CA97" s="92"/>
      <c r="CB97" s="92"/>
      <c r="CC97" s="92"/>
      <c r="CD97" s="92"/>
      <c r="CE97" s="92"/>
      <c r="CF97" s="92"/>
      <c r="CG97" s="92"/>
      <c r="CH97" s="92"/>
      <c r="CI97" s="92"/>
    </row>
    <row r="98" spans="1:87" ht="16.5" customHeight="1">
      <c r="A98" s="89"/>
      <c r="B98" s="94"/>
      <c r="C98" s="107"/>
      <c r="D98" s="233" t="s">
        <v>13</v>
      </c>
      <c r="E98" s="233"/>
      <c r="F98" s="233"/>
      <c r="G98" s="247">
        <v>115299530</v>
      </c>
      <c r="H98" s="247"/>
      <c r="I98" s="247"/>
      <c r="J98" s="94"/>
      <c r="K98" s="86" t="s">
        <v>52</v>
      </c>
      <c r="L98" s="247">
        <v>244840678</v>
      </c>
      <c r="M98" s="247"/>
      <c r="N98" s="94"/>
      <c r="O98" s="86" t="s">
        <v>452</v>
      </c>
      <c r="P98" s="247">
        <v>934937498</v>
      </c>
      <c r="Q98" s="247"/>
      <c r="R98" s="247"/>
      <c r="S98" s="247"/>
      <c r="T98" s="108"/>
      <c r="U98" s="94"/>
      <c r="V98" s="89"/>
      <c r="W98" s="95"/>
      <c r="X98" s="95"/>
      <c r="Y98" s="95"/>
      <c r="Z98" s="95"/>
      <c r="AN98" s="91"/>
      <c r="BY98" s="112"/>
      <c r="BZ98" s="113"/>
      <c r="CA98" s="92"/>
      <c r="CB98" s="92"/>
      <c r="CC98" s="92"/>
      <c r="CD98" s="92"/>
      <c r="CE98" s="92"/>
      <c r="CF98" s="92"/>
      <c r="CG98" s="92"/>
      <c r="CH98" s="92"/>
      <c r="CI98" s="92"/>
    </row>
    <row r="99" spans="1:87" ht="7.5" customHeight="1">
      <c r="A99" s="89"/>
      <c r="B99" s="94"/>
      <c r="C99" s="107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108"/>
      <c r="U99" s="94"/>
      <c r="V99" s="89"/>
      <c r="W99" s="95"/>
      <c r="X99" s="95"/>
      <c r="Y99" s="95"/>
      <c r="Z99" s="95"/>
      <c r="AN99" s="91"/>
      <c r="AO99" s="102"/>
      <c r="AP99" s="103"/>
      <c r="BY99" s="287"/>
      <c r="BZ99" s="287"/>
      <c r="CA99" s="92"/>
      <c r="CB99" s="92"/>
      <c r="CC99" s="92"/>
      <c r="CD99" s="92"/>
      <c r="CE99" s="92"/>
      <c r="CF99" s="92"/>
      <c r="CG99" s="92"/>
      <c r="CH99" s="92"/>
      <c r="CI99" s="92"/>
    </row>
    <row r="100" spans="1:87" ht="16.5" customHeight="1">
      <c r="A100" s="89"/>
      <c r="B100" s="94"/>
      <c r="C100" s="107"/>
      <c r="D100" s="233" t="s">
        <v>69</v>
      </c>
      <c r="E100" s="233"/>
      <c r="F100" s="233"/>
      <c r="G100" s="247">
        <v>11697</v>
      </c>
      <c r="H100" s="247"/>
      <c r="I100" s="247"/>
      <c r="J100" s="94"/>
      <c r="K100" s="86" t="s">
        <v>54</v>
      </c>
      <c r="L100" s="248" t="s">
        <v>733</v>
      </c>
      <c r="M100" s="248"/>
      <c r="N100" s="248"/>
      <c r="O100" s="248"/>
      <c r="P100" s="248"/>
      <c r="Q100" s="248"/>
      <c r="R100" s="248"/>
      <c r="S100" s="248"/>
      <c r="T100" s="108"/>
      <c r="U100" s="94"/>
      <c r="V100" s="89"/>
      <c r="W100" s="95"/>
      <c r="X100" s="95"/>
      <c r="Y100" s="95"/>
      <c r="Z100" s="95"/>
      <c r="AN100" s="91"/>
      <c r="BY100" s="287"/>
      <c r="BZ100" s="287"/>
      <c r="CA100" s="92"/>
      <c r="CB100" s="92"/>
      <c r="CC100" s="92"/>
      <c r="CD100" s="92"/>
      <c r="CE100" s="92"/>
      <c r="CF100" s="92"/>
      <c r="CG100" s="92"/>
      <c r="CH100" s="92"/>
      <c r="CI100" s="92"/>
    </row>
    <row r="101" spans="1:87" ht="12.75">
      <c r="A101" s="89"/>
      <c r="B101" s="94"/>
      <c r="C101" s="109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1"/>
      <c r="U101" s="94"/>
      <c r="V101" s="89"/>
      <c r="W101" s="95"/>
      <c r="X101" s="95"/>
      <c r="Y101" s="95"/>
      <c r="Z101" s="95"/>
      <c r="AN101" s="91"/>
      <c r="BY101" s="287"/>
      <c r="BZ101" s="287"/>
      <c r="CA101" s="92"/>
      <c r="CB101" s="92"/>
      <c r="CC101" s="92"/>
      <c r="CD101" s="92"/>
      <c r="CE101" s="92"/>
      <c r="CF101" s="92"/>
      <c r="CG101" s="92"/>
      <c r="CH101" s="92"/>
      <c r="CI101" s="92"/>
    </row>
    <row r="102" spans="1:87" ht="12.75">
      <c r="A102" s="89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89"/>
      <c r="W102" s="95"/>
      <c r="X102" s="95"/>
      <c r="Y102" s="95"/>
      <c r="Z102" s="95"/>
      <c r="AN102" s="91"/>
      <c r="BY102" s="287"/>
      <c r="BZ102" s="287"/>
      <c r="CA102" s="92"/>
      <c r="CB102" s="92"/>
      <c r="CC102" s="92"/>
      <c r="CD102" s="92"/>
      <c r="CE102" s="92"/>
      <c r="CF102" s="92"/>
      <c r="CG102" s="92"/>
      <c r="CH102" s="92"/>
      <c r="CI102" s="92"/>
    </row>
    <row r="103" spans="1:87" ht="12.75">
      <c r="A103" s="89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89"/>
      <c r="W103" s="95"/>
      <c r="X103" s="95"/>
      <c r="Y103" s="95"/>
      <c r="Z103" s="95"/>
      <c r="AN103" s="91"/>
      <c r="BY103" s="112"/>
      <c r="BZ103" s="112"/>
      <c r="CA103" s="92"/>
      <c r="CB103" s="92"/>
      <c r="CC103" s="92"/>
      <c r="CD103" s="92"/>
      <c r="CE103" s="92"/>
      <c r="CF103" s="92"/>
      <c r="CG103" s="92"/>
      <c r="CH103" s="92"/>
      <c r="CI103" s="92"/>
    </row>
    <row r="104" spans="1:87" ht="13.5" thickBot="1">
      <c r="A104" s="89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89"/>
      <c r="W104" s="95"/>
      <c r="X104" s="95"/>
      <c r="Y104" s="95"/>
      <c r="Z104" s="95"/>
      <c r="AN104" s="91"/>
      <c r="BY104" s="112"/>
      <c r="BZ104" s="113"/>
      <c r="CA104" s="92"/>
      <c r="CB104" s="92"/>
      <c r="CC104" s="92"/>
      <c r="CD104" s="92"/>
      <c r="CE104" s="92"/>
      <c r="CF104" s="92"/>
      <c r="CG104" s="92"/>
      <c r="CH104" s="92"/>
      <c r="CI104" s="92"/>
    </row>
    <row r="105" spans="1:87" ht="12.75">
      <c r="A105" s="89"/>
      <c r="B105" s="94"/>
      <c r="C105" s="217">
        <v>5</v>
      </c>
      <c r="D105" s="218"/>
      <c r="E105" s="227" t="s">
        <v>135</v>
      </c>
      <c r="F105" s="228"/>
      <c r="G105" s="228"/>
      <c r="H105" s="228"/>
      <c r="I105" s="229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89"/>
      <c r="W105" s="95"/>
      <c r="X105" s="95"/>
      <c r="Y105" s="95"/>
      <c r="Z105" s="95"/>
      <c r="AN105" s="91"/>
      <c r="BY105" s="287"/>
      <c r="BZ105" s="287"/>
      <c r="CA105" s="92"/>
      <c r="CB105" s="92"/>
      <c r="CC105" s="92"/>
      <c r="CD105" s="92"/>
      <c r="CE105" s="92"/>
      <c r="CF105" s="92"/>
      <c r="CG105" s="92"/>
      <c r="CH105" s="92"/>
      <c r="CI105" s="92"/>
    </row>
    <row r="106" spans="1:87" ht="13.5" thickBot="1">
      <c r="A106" s="89"/>
      <c r="B106" s="94"/>
      <c r="C106" s="219"/>
      <c r="D106" s="220"/>
      <c r="E106" s="230"/>
      <c r="F106" s="231"/>
      <c r="G106" s="231"/>
      <c r="H106" s="231"/>
      <c r="I106" s="232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89"/>
      <c r="W106" s="95"/>
      <c r="X106" s="95"/>
      <c r="Y106" s="95"/>
      <c r="Z106" s="95"/>
      <c r="BY106" s="287"/>
      <c r="BZ106" s="287"/>
      <c r="CA106" s="92"/>
      <c r="CB106" s="92"/>
      <c r="CC106" s="92"/>
      <c r="CD106" s="92"/>
      <c r="CE106" s="92"/>
      <c r="CF106" s="92"/>
      <c r="CG106" s="92"/>
      <c r="CH106" s="92"/>
      <c r="CI106" s="92"/>
    </row>
    <row r="107" spans="1:87" ht="3.75" customHeight="1">
      <c r="A107" s="89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89"/>
      <c r="W107" s="95"/>
      <c r="X107" s="95"/>
      <c r="Y107" s="95"/>
      <c r="Z107" s="95"/>
      <c r="AO107" s="102"/>
      <c r="AP107" s="103"/>
      <c r="BY107" s="287"/>
      <c r="BZ107" s="287"/>
      <c r="CA107" s="92"/>
      <c r="CB107" s="92"/>
      <c r="CC107" s="92"/>
      <c r="CD107" s="92"/>
      <c r="CE107" s="92"/>
      <c r="CF107" s="92"/>
      <c r="CG107" s="92"/>
      <c r="CH107" s="92"/>
      <c r="CI107" s="92"/>
    </row>
    <row r="108" spans="1:87" ht="14.25" customHeight="1">
      <c r="A108" s="89"/>
      <c r="B108" s="94"/>
      <c r="C108" s="104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6"/>
      <c r="U108" s="94"/>
      <c r="V108" s="89"/>
      <c r="W108" s="95"/>
      <c r="X108" s="95"/>
      <c r="Y108" s="95"/>
      <c r="Z108" s="95"/>
      <c r="BY108" s="287"/>
      <c r="BZ108" s="287"/>
      <c r="CA108" s="92"/>
      <c r="CB108" s="92"/>
      <c r="CC108" s="92"/>
      <c r="CD108" s="92"/>
      <c r="CE108" s="92"/>
      <c r="CF108" s="92"/>
      <c r="CG108" s="92"/>
      <c r="CH108" s="92"/>
      <c r="CI108" s="92"/>
    </row>
    <row r="109" spans="1:87" ht="14.25" customHeight="1">
      <c r="A109" s="89"/>
      <c r="B109" s="94"/>
      <c r="C109" s="107"/>
      <c r="D109" s="233" t="s">
        <v>70</v>
      </c>
      <c r="E109" s="233"/>
      <c r="F109" s="233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108"/>
      <c r="U109" s="94"/>
      <c r="V109" s="89"/>
      <c r="W109" s="95"/>
      <c r="X109" s="95"/>
      <c r="Y109" s="95"/>
      <c r="Z109" s="95"/>
      <c r="BY109" s="287"/>
      <c r="BZ109" s="287"/>
      <c r="CA109" s="92"/>
      <c r="CB109" s="92"/>
      <c r="CC109" s="92"/>
      <c r="CD109" s="92"/>
      <c r="CE109" s="92"/>
      <c r="CF109" s="92"/>
      <c r="CG109" s="92"/>
      <c r="CH109" s="92"/>
      <c r="CI109" s="92"/>
    </row>
    <row r="110" spans="1:78" ht="15" customHeight="1">
      <c r="A110" s="89"/>
      <c r="B110" s="94"/>
      <c r="C110" s="107"/>
      <c r="D110" s="259" t="s">
        <v>453</v>
      </c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1"/>
      <c r="T110" s="108"/>
      <c r="U110" s="94"/>
      <c r="V110" s="89"/>
      <c r="W110" s="116"/>
      <c r="X110" s="95"/>
      <c r="Y110" s="95"/>
      <c r="Z110" s="95"/>
      <c r="BY110" s="287"/>
      <c r="BZ110" s="287"/>
    </row>
    <row r="111" spans="1:78" ht="15" customHeight="1">
      <c r="A111" s="89"/>
      <c r="B111" s="94"/>
      <c r="C111" s="107"/>
      <c r="D111" s="262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4"/>
      <c r="T111" s="108"/>
      <c r="U111" s="94"/>
      <c r="V111" s="89"/>
      <c r="W111" s="116"/>
      <c r="X111" s="95"/>
      <c r="Y111" s="95"/>
      <c r="Z111" s="95"/>
      <c r="BY111" s="287"/>
      <c r="BZ111" s="287"/>
    </row>
    <row r="112" spans="1:78" ht="15" customHeight="1">
      <c r="A112" s="89"/>
      <c r="B112" s="94"/>
      <c r="C112" s="107"/>
      <c r="D112" s="265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7"/>
      <c r="T112" s="108"/>
      <c r="U112" s="94"/>
      <c r="V112" s="89"/>
      <c r="W112" s="116"/>
      <c r="X112" s="95"/>
      <c r="Y112" s="95"/>
      <c r="Z112" s="95"/>
      <c r="BY112" s="287"/>
      <c r="BZ112" s="287"/>
    </row>
    <row r="113" spans="1:78" ht="7.5" customHeight="1">
      <c r="A113" s="89"/>
      <c r="B113" s="94"/>
      <c r="C113" s="107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108"/>
      <c r="U113" s="94"/>
      <c r="V113" s="89"/>
      <c r="W113" s="95"/>
      <c r="X113" s="95"/>
      <c r="Y113" s="95"/>
      <c r="Z113" s="95"/>
      <c r="AO113" s="102"/>
      <c r="AP113" s="103"/>
      <c r="BY113" s="287"/>
      <c r="BZ113" s="287"/>
    </row>
    <row r="114" spans="1:78" ht="16.5" customHeight="1">
      <c r="A114" s="89"/>
      <c r="B114" s="94"/>
      <c r="C114" s="107"/>
      <c r="D114" s="233" t="s">
        <v>68</v>
      </c>
      <c r="E114" s="233"/>
      <c r="F114" s="233"/>
      <c r="G114" s="248" t="s">
        <v>734</v>
      </c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108"/>
      <c r="U114" s="94"/>
      <c r="V114" s="89"/>
      <c r="W114" s="116"/>
      <c r="X114" s="95"/>
      <c r="Y114" s="95"/>
      <c r="Z114" s="95"/>
      <c r="BY114" s="287"/>
      <c r="BZ114" s="287"/>
    </row>
    <row r="115" spans="1:78" ht="7.5" customHeight="1">
      <c r="A115" s="89"/>
      <c r="B115" s="94"/>
      <c r="C115" s="107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108"/>
      <c r="U115" s="94"/>
      <c r="V115" s="89"/>
      <c r="W115" s="95"/>
      <c r="X115" s="95"/>
      <c r="Y115" s="95"/>
      <c r="Z115" s="95"/>
      <c r="AO115" s="102"/>
      <c r="AP115" s="103"/>
      <c r="BY115" s="287"/>
      <c r="BZ115" s="287"/>
    </row>
    <row r="116" spans="1:78" ht="16.5" customHeight="1">
      <c r="A116" s="89"/>
      <c r="B116" s="94"/>
      <c r="C116" s="107"/>
      <c r="D116" s="233" t="s">
        <v>13</v>
      </c>
      <c r="E116" s="233"/>
      <c r="F116" s="233"/>
      <c r="G116" s="247">
        <v>132591693</v>
      </c>
      <c r="H116" s="247"/>
      <c r="I116" s="247"/>
      <c r="J116" s="94"/>
      <c r="K116" s="86" t="s">
        <v>52</v>
      </c>
      <c r="L116" s="247">
        <v>244834952</v>
      </c>
      <c r="M116" s="247"/>
      <c r="N116" s="94"/>
      <c r="O116" s="86" t="s">
        <v>452</v>
      </c>
      <c r="P116" s="247">
        <v>962622146</v>
      </c>
      <c r="Q116" s="247"/>
      <c r="R116" s="247"/>
      <c r="S116" s="247"/>
      <c r="T116" s="108"/>
      <c r="U116" s="94"/>
      <c r="V116" s="89"/>
      <c r="W116" s="116"/>
      <c r="X116" s="95"/>
      <c r="Y116" s="95"/>
      <c r="Z116" s="95"/>
      <c r="BY116" s="287"/>
      <c r="BZ116" s="287"/>
    </row>
    <row r="117" spans="1:78" ht="7.5" customHeight="1">
      <c r="A117" s="89"/>
      <c r="B117" s="94"/>
      <c r="C117" s="107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108"/>
      <c r="U117" s="94"/>
      <c r="V117" s="89"/>
      <c r="W117" s="95"/>
      <c r="X117" s="95"/>
      <c r="Y117" s="95"/>
      <c r="Z117" s="95"/>
      <c r="AO117" s="102"/>
      <c r="AP117" s="103"/>
      <c r="BY117" s="287"/>
      <c r="BZ117" s="287"/>
    </row>
    <row r="118" spans="1:78" ht="16.5" customHeight="1">
      <c r="A118" s="89"/>
      <c r="B118" s="94"/>
      <c r="C118" s="107"/>
      <c r="D118" s="233" t="s">
        <v>62</v>
      </c>
      <c r="E118" s="233"/>
      <c r="F118" s="233"/>
      <c r="G118" s="258"/>
      <c r="H118" s="258"/>
      <c r="I118" s="258"/>
      <c r="J118" s="94"/>
      <c r="K118" s="86" t="s">
        <v>54</v>
      </c>
      <c r="L118" s="248" t="s">
        <v>735</v>
      </c>
      <c r="M118" s="248"/>
      <c r="N118" s="248"/>
      <c r="O118" s="248"/>
      <c r="P118" s="248"/>
      <c r="Q118" s="248"/>
      <c r="R118" s="248"/>
      <c r="S118" s="248"/>
      <c r="T118" s="108"/>
      <c r="U118" s="94"/>
      <c r="V118" s="89"/>
      <c r="W118" s="116"/>
      <c r="X118" s="95"/>
      <c r="Y118" s="95"/>
      <c r="Z118" s="95"/>
      <c r="BY118" s="287"/>
      <c r="BZ118" s="287"/>
    </row>
    <row r="119" spans="1:78" ht="14.25" customHeight="1">
      <c r="A119" s="89"/>
      <c r="B119" s="94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1"/>
      <c r="U119" s="94"/>
      <c r="V119" s="89"/>
      <c r="W119" s="116"/>
      <c r="X119" s="95"/>
      <c r="Y119" s="95"/>
      <c r="Z119" s="95"/>
      <c r="BY119" s="287"/>
      <c r="BZ119" s="287"/>
    </row>
    <row r="120" spans="1:78" ht="14.25" customHeight="1">
      <c r="A120" s="89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89"/>
      <c r="W120" s="95"/>
      <c r="X120" s="95"/>
      <c r="Y120" s="95"/>
      <c r="Z120" s="95"/>
      <c r="BY120" s="287"/>
      <c r="BZ120" s="287"/>
    </row>
    <row r="121" spans="1:26" ht="12.75">
      <c r="A121" s="89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89"/>
      <c r="W121" s="95"/>
      <c r="X121" s="95"/>
      <c r="Y121" s="95"/>
      <c r="Z121" s="95"/>
    </row>
    <row r="122" spans="1:25" ht="17.25" customHeight="1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90"/>
      <c r="X122" s="90"/>
      <c r="Y122" s="90"/>
    </row>
    <row r="123" ht="27.75" customHeight="1" hidden="1"/>
    <row r="124" ht="27.75" customHeight="1" hidden="1"/>
    <row r="125" spans="2:3" ht="12" customHeight="1" hidden="1">
      <c r="B125" s="118" t="s">
        <v>12</v>
      </c>
      <c r="C125" s="119">
        <f>+L14</f>
        <v>20004348367</v>
      </c>
    </row>
    <row r="126" spans="2:3" ht="12" customHeight="1" hidden="1">
      <c r="B126" s="118" t="s">
        <v>13</v>
      </c>
      <c r="C126" s="120">
        <f>+G14</f>
        <v>502491400</v>
      </c>
    </row>
    <row r="127" spans="2:3" ht="12" customHeight="1" hidden="1">
      <c r="B127" s="118" t="s">
        <v>47</v>
      </c>
      <c r="C127" s="120" t="str">
        <f>+P14</f>
        <v>Associação</v>
      </c>
    </row>
    <row r="128" spans="2:3" ht="12" customHeight="1" hidden="1">
      <c r="B128" s="118" t="s">
        <v>290</v>
      </c>
      <c r="C128" s="120">
        <f>+G27</f>
        <v>2023</v>
      </c>
    </row>
    <row r="129" spans="2:3" ht="12" customHeight="1" hidden="1">
      <c r="B129" s="118" t="s">
        <v>50</v>
      </c>
      <c r="C129" s="120" t="str">
        <f>+L27</f>
        <v>Inicial</v>
      </c>
    </row>
    <row r="130" spans="2:3" ht="12" customHeight="1" hidden="1">
      <c r="B130" s="118" t="s">
        <v>280</v>
      </c>
      <c r="C130" s="121">
        <f>+G31</f>
        <v>44915</v>
      </c>
    </row>
    <row r="131" spans="2:3" ht="12" customHeight="1" hidden="1">
      <c r="B131" s="118" t="s">
        <v>291</v>
      </c>
      <c r="C131" s="120" t="str">
        <f>+I33</f>
        <v>Presidente</v>
      </c>
    </row>
    <row r="132" spans="2:3" ht="12" customHeight="1" hidden="1">
      <c r="B132" s="118" t="s">
        <v>293</v>
      </c>
      <c r="C132" s="120">
        <f>+K33</f>
        <v>0</v>
      </c>
    </row>
    <row r="133" spans="2:3" ht="12" customHeight="1" hidden="1">
      <c r="B133" s="118" t="s">
        <v>294</v>
      </c>
      <c r="C133" s="120">
        <f>+M33</f>
        <v>0</v>
      </c>
    </row>
    <row r="134" spans="2:3" ht="12" customHeight="1" hidden="1">
      <c r="B134" s="118" t="s">
        <v>295</v>
      </c>
      <c r="C134" s="120">
        <f>+O33</f>
        <v>0</v>
      </c>
    </row>
    <row r="135" spans="2:3" ht="12" customHeight="1" hidden="1">
      <c r="B135" s="118" t="s">
        <v>296</v>
      </c>
      <c r="C135" s="120">
        <f>+Q33</f>
        <v>0</v>
      </c>
    </row>
    <row r="136" spans="2:3" ht="12" customHeight="1" hidden="1">
      <c r="B136" s="118" t="s">
        <v>429</v>
      </c>
      <c r="C136" s="120">
        <f>+S33</f>
        <v>0</v>
      </c>
    </row>
    <row r="137" spans="2:3" ht="12" customHeight="1" hidden="1">
      <c r="B137" s="118" t="s">
        <v>297</v>
      </c>
      <c r="C137" s="120">
        <f>+I34</f>
        <v>115328807</v>
      </c>
    </row>
    <row r="138" spans="2:3" ht="12" customHeight="1" hidden="1">
      <c r="B138" s="118" t="s">
        <v>298</v>
      </c>
      <c r="C138" s="120">
        <f>+K34</f>
        <v>0</v>
      </c>
    </row>
    <row r="139" spans="2:3" ht="12" customHeight="1" hidden="1">
      <c r="B139" s="118" t="s">
        <v>299</v>
      </c>
      <c r="C139" s="120">
        <f>+M45</f>
        <v>0</v>
      </c>
    </row>
    <row r="140" spans="2:3" ht="12" customHeight="1" hidden="1">
      <c r="B140" s="118" t="s">
        <v>300</v>
      </c>
      <c r="C140" s="120">
        <f>+O34</f>
        <v>0</v>
      </c>
    </row>
    <row r="141" spans="2:3" ht="12" customHeight="1" hidden="1">
      <c r="B141" s="118" t="s">
        <v>301</v>
      </c>
      <c r="C141" s="120">
        <f>+Q34</f>
        <v>0</v>
      </c>
    </row>
    <row r="142" spans="2:3" ht="12" customHeight="1" hidden="1">
      <c r="B142" s="118" t="s">
        <v>430</v>
      </c>
      <c r="C142" s="120">
        <f>+S34</f>
        <v>0</v>
      </c>
    </row>
    <row r="143" spans="2:3" ht="12" customHeight="1" hidden="1">
      <c r="B143" s="122" t="s">
        <v>302</v>
      </c>
      <c r="C143" s="121">
        <f>+G42</f>
        <v>44914</v>
      </c>
    </row>
    <row r="144" spans="2:3" ht="12" customHeight="1" hidden="1">
      <c r="B144" s="122" t="s">
        <v>303</v>
      </c>
      <c r="C144" s="120" t="str">
        <f>+M42</f>
        <v>Favorável</v>
      </c>
    </row>
    <row r="145" spans="2:3" ht="12" customHeight="1" hidden="1">
      <c r="B145" s="118" t="s">
        <v>304</v>
      </c>
      <c r="C145" s="120" t="str">
        <f>+I44</f>
        <v>Presidente</v>
      </c>
    </row>
    <row r="146" spans="2:3" ht="12" customHeight="1" hidden="1">
      <c r="B146" s="118" t="s">
        <v>305</v>
      </c>
      <c r="C146" s="120">
        <f>+K44</f>
        <v>0</v>
      </c>
    </row>
    <row r="147" spans="2:3" ht="12" customHeight="1" hidden="1">
      <c r="B147" s="118" t="s">
        <v>306</v>
      </c>
      <c r="C147" s="120">
        <f>+M44</f>
        <v>0</v>
      </c>
    </row>
    <row r="148" spans="2:3" ht="12" customHeight="1" hidden="1">
      <c r="B148" s="118" t="s">
        <v>307</v>
      </c>
      <c r="C148" s="120">
        <f>+O44</f>
        <v>0</v>
      </c>
    </row>
    <row r="149" spans="2:3" ht="12" customHeight="1" hidden="1">
      <c r="B149" s="118" t="s">
        <v>308</v>
      </c>
      <c r="C149" s="120">
        <f>+Q44</f>
        <v>0</v>
      </c>
    </row>
    <row r="150" spans="2:3" ht="12" customHeight="1" hidden="1">
      <c r="B150" s="118" t="s">
        <v>431</v>
      </c>
      <c r="C150" s="120">
        <f>+S44</f>
        <v>0</v>
      </c>
    </row>
    <row r="151" spans="2:3" ht="12" customHeight="1" hidden="1">
      <c r="B151" s="118" t="s">
        <v>309</v>
      </c>
      <c r="C151" s="120">
        <f>+I45</f>
        <v>162883021</v>
      </c>
    </row>
    <row r="152" spans="2:3" ht="12" customHeight="1" hidden="1">
      <c r="B152" s="118" t="s">
        <v>310</v>
      </c>
      <c r="C152" s="120">
        <f>+K45</f>
        <v>0</v>
      </c>
    </row>
    <row r="153" spans="2:3" ht="12" customHeight="1" hidden="1">
      <c r="B153" s="118" t="s">
        <v>311</v>
      </c>
      <c r="C153" s="120">
        <f>+M45</f>
        <v>0</v>
      </c>
    </row>
    <row r="154" spans="2:3" ht="12" customHeight="1" hidden="1">
      <c r="B154" s="118" t="s">
        <v>312</v>
      </c>
      <c r="C154" s="120">
        <f>+O45</f>
        <v>0</v>
      </c>
    </row>
    <row r="155" spans="2:3" ht="12" customHeight="1" hidden="1">
      <c r="B155" s="118" t="s">
        <v>313</v>
      </c>
      <c r="C155" s="120">
        <f>+Q45</f>
        <v>0</v>
      </c>
    </row>
    <row r="156" spans="2:3" ht="12" customHeight="1" hidden="1">
      <c r="B156" s="118" t="s">
        <v>432</v>
      </c>
      <c r="C156" s="120">
        <f>+S45</f>
        <v>0</v>
      </c>
    </row>
    <row r="157" spans="2:3" ht="12" customHeight="1" hidden="1">
      <c r="B157" s="122" t="s">
        <v>314</v>
      </c>
      <c r="C157" s="123">
        <f>+K55</f>
        <v>5</v>
      </c>
    </row>
    <row r="158" spans="2:3" ht="12" customHeight="1" hidden="1">
      <c r="B158" s="122" t="s">
        <v>315</v>
      </c>
      <c r="C158" s="123">
        <f>+K56</f>
        <v>0</v>
      </c>
    </row>
    <row r="159" spans="2:3" ht="12" customHeight="1" hidden="1">
      <c r="B159" s="122" t="s">
        <v>316</v>
      </c>
      <c r="C159" s="123">
        <f>+K57</f>
        <v>5</v>
      </c>
    </row>
    <row r="160" spans="2:3" ht="12" customHeight="1" hidden="1">
      <c r="B160" s="122" t="s">
        <v>318</v>
      </c>
      <c r="C160" s="123">
        <f>+O56</f>
        <v>0</v>
      </c>
    </row>
    <row r="161" spans="2:3" ht="12" customHeight="1" hidden="1">
      <c r="B161" s="122" t="s">
        <v>317</v>
      </c>
      <c r="C161" s="123">
        <f>+O57</f>
        <v>5</v>
      </c>
    </row>
    <row r="162" spans="2:3" ht="12" customHeight="1" hidden="1">
      <c r="B162" s="124" t="s">
        <v>433</v>
      </c>
      <c r="C162" s="123" t="str">
        <f>+D62</f>
        <v>2203-Centro de Atividades Ocupacionais</v>
      </c>
    </row>
    <row r="163" spans="2:3" ht="12" customHeight="1" hidden="1">
      <c r="B163" s="124" t="s">
        <v>319</v>
      </c>
      <c r="C163" s="120">
        <f>+J62</f>
        <v>30</v>
      </c>
    </row>
    <row r="164" spans="2:3" ht="12" customHeight="1" hidden="1">
      <c r="B164" s="125" t="s">
        <v>320</v>
      </c>
      <c r="C164" s="114">
        <f>+K62</f>
        <v>593.67</v>
      </c>
    </row>
    <row r="165" spans="2:3" ht="12" customHeight="1" hidden="1">
      <c r="B165" s="125" t="s">
        <v>321</v>
      </c>
      <c r="C165" s="114">
        <f>+M62</f>
        <v>150</v>
      </c>
    </row>
    <row r="166" spans="2:3" ht="12" customHeight="1" hidden="1">
      <c r="B166" s="125" t="s">
        <v>322</v>
      </c>
      <c r="C166" s="114">
        <f>+O62</f>
        <v>22310.1</v>
      </c>
    </row>
    <row r="167" spans="2:3" ht="12" customHeight="1" hidden="1">
      <c r="B167" s="125" t="s">
        <v>323</v>
      </c>
      <c r="C167" s="123">
        <f>+Q62</f>
        <v>0</v>
      </c>
    </row>
    <row r="168" spans="2:3" ht="12" customHeight="1" hidden="1">
      <c r="B168" s="124" t="s">
        <v>324</v>
      </c>
      <c r="C168" s="123">
        <f>+S62</f>
        <v>0</v>
      </c>
    </row>
    <row r="169" spans="2:3" ht="12" customHeight="1" hidden="1">
      <c r="B169" s="126" t="s">
        <v>434</v>
      </c>
      <c r="C169" s="123" t="str">
        <f>+D63</f>
        <v>2203-Centro de Atividades Ocupacionais</v>
      </c>
    </row>
    <row r="170" spans="2:3" ht="12" customHeight="1" hidden="1">
      <c r="B170" s="126" t="s">
        <v>325</v>
      </c>
      <c r="C170" s="114">
        <f>+J63</f>
        <v>30</v>
      </c>
    </row>
    <row r="171" spans="2:3" ht="12" customHeight="1" hidden="1">
      <c r="B171" s="127" t="s">
        <v>326</v>
      </c>
      <c r="C171" s="114">
        <f>+K63</f>
        <v>593.67</v>
      </c>
    </row>
    <row r="172" spans="2:3" ht="12" customHeight="1" hidden="1">
      <c r="B172" s="127" t="s">
        <v>327</v>
      </c>
      <c r="C172" s="114">
        <f>+M63</f>
        <v>150</v>
      </c>
    </row>
    <row r="173" spans="2:3" ht="12" customHeight="1" hidden="1">
      <c r="B173" s="127" t="s">
        <v>328</v>
      </c>
      <c r="C173" s="123">
        <f>+O63</f>
        <v>22310.1</v>
      </c>
    </row>
    <row r="174" spans="2:3" ht="12" customHeight="1" hidden="1">
      <c r="B174" s="127" t="s">
        <v>329</v>
      </c>
      <c r="C174" s="123">
        <f>+Q63</f>
        <v>0</v>
      </c>
    </row>
    <row r="175" spans="2:3" ht="12" customHeight="1" hidden="1">
      <c r="B175" s="126" t="s">
        <v>330</v>
      </c>
      <c r="C175" s="123">
        <f>+S63</f>
        <v>0</v>
      </c>
    </row>
    <row r="176" spans="2:3" ht="12" customHeight="1" hidden="1">
      <c r="B176" s="124" t="s">
        <v>435</v>
      </c>
      <c r="C176" s="120" t="str">
        <f>+D64</f>
        <v>2205-Lar Residencial</v>
      </c>
    </row>
    <row r="177" spans="2:3" ht="12" customHeight="1" hidden="1">
      <c r="B177" s="124" t="s">
        <v>331</v>
      </c>
      <c r="C177" s="120">
        <f>+J64</f>
        <v>18</v>
      </c>
    </row>
    <row r="178" spans="2:3" ht="12" customHeight="1" hidden="1">
      <c r="B178" s="125" t="s">
        <v>332</v>
      </c>
      <c r="C178" s="114">
        <f>+K64</f>
        <v>1194.32</v>
      </c>
    </row>
    <row r="179" spans="2:3" ht="12" customHeight="1" hidden="1">
      <c r="B179" s="125" t="s">
        <v>333</v>
      </c>
      <c r="C179" s="114">
        <f>+M64</f>
        <v>260</v>
      </c>
    </row>
    <row r="180" spans="2:3" ht="12" customHeight="1" hidden="1">
      <c r="B180" s="125" t="s">
        <v>334</v>
      </c>
      <c r="C180" s="114">
        <f>+O64</f>
        <v>26177.76</v>
      </c>
    </row>
    <row r="181" spans="2:3" ht="12" customHeight="1" hidden="1">
      <c r="B181" s="125" t="s">
        <v>335</v>
      </c>
      <c r="C181" s="123">
        <f>+Q64</f>
        <v>0</v>
      </c>
    </row>
    <row r="182" spans="2:3" ht="12" customHeight="1" hidden="1">
      <c r="B182" s="124" t="s">
        <v>336</v>
      </c>
      <c r="C182" s="123">
        <f>+S64</f>
        <v>0</v>
      </c>
    </row>
    <row r="183" spans="2:3" ht="12" customHeight="1" hidden="1">
      <c r="B183" s="126" t="s">
        <v>436</v>
      </c>
      <c r="C183" s="120" t="str">
        <f>+D65</f>
        <v>2205-Lar Residencial</v>
      </c>
    </row>
    <row r="184" spans="2:3" ht="12" customHeight="1" hidden="1">
      <c r="B184" s="126" t="s">
        <v>337</v>
      </c>
      <c r="C184" s="120">
        <f>+J65</f>
        <v>8</v>
      </c>
    </row>
    <row r="185" spans="2:3" ht="12" customHeight="1" hidden="1">
      <c r="B185" s="127" t="s">
        <v>338</v>
      </c>
      <c r="C185" s="114">
        <f>+K65</f>
        <v>1194.32</v>
      </c>
    </row>
    <row r="186" spans="2:3" ht="12" customHeight="1" hidden="1">
      <c r="B186" s="127" t="s">
        <v>339</v>
      </c>
      <c r="C186" s="114">
        <f>+M65</f>
        <v>260</v>
      </c>
    </row>
    <row r="187" spans="2:3" ht="12" customHeight="1" hidden="1">
      <c r="B187" s="127" t="s">
        <v>340</v>
      </c>
      <c r="C187" s="114">
        <f>+O65</f>
        <v>11634.56</v>
      </c>
    </row>
    <row r="188" spans="2:3" ht="12" customHeight="1" hidden="1">
      <c r="B188" s="127" t="s">
        <v>341</v>
      </c>
      <c r="C188" s="123">
        <f>+Q65</f>
        <v>0</v>
      </c>
    </row>
    <row r="189" spans="2:3" ht="12" customHeight="1" hidden="1">
      <c r="B189" s="126" t="s">
        <v>342</v>
      </c>
      <c r="C189" s="123">
        <f>+S65</f>
        <v>0</v>
      </c>
    </row>
    <row r="190" spans="2:3" ht="12" customHeight="1" hidden="1">
      <c r="B190" s="124" t="s">
        <v>437</v>
      </c>
      <c r="C190" s="120" t="str">
        <f>+D66</f>
        <v>2106-Residência</v>
      </c>
    </row>
    <row r="191" spans="2:3" ht="12" customHeight="1" hidden="1">
      <c r="B191" s="124" t="s">
        <v>343</v>
      </c>
      <c r="C191" s="120">
        <f>+J66</f>
        <v>6</v>
      </c>
    </row>
    <row r="192" spans="2:3" ht="12" customHeight="1" hidden="1">
      <c r="B192" s="125" t="s">
        <v>344</v>
      </c>
      <c r="C192" s="114">
        <f>+K66</f>
        <v>753.79</v>
      </c>
    </row>
    <row r="193" spans="2:3" ht="12" customHeight="1" hidden="1">
      <c r="B193" s="125" t="s">
        <v>345</v>
      </c>
      <c r="C193" s="114">
        <f>+M66</f>
        <v>220</v>
      </c>
    </row>
    <row r="194" spans="2:3" ht="12" customHeight="1" hidden="1">
      <c r="B194" s="125" t="s">
        <v>346</v>
      </c>
      <c r="C194" s="114">
        <f>+O66</f>
        <v>5842.74</v>
      </c>
    </row>
    <row r="195" spans="2:3" ht="12" customHeight="1" hidden="1">
      <c r="B195" s="125" t="s">
        <v>347</v>
      </c>
      <c r="C195" s="123">
        <f>+Q66</f>
        <v>0</v>
      </c>
    </row>
    <row r="196" spans="2:3" ht="12" customHeight="1" hidden="1">
      <c r="B196" s="124" t="s">
        <v>348</v>
      </c>
      <c r="C196" s="123">
        <f>+S66</f>
        <v>0</v>
      </c>
    </row>
    <row r="197" spans="2:3" ht="12" customHeight="1" hidden="1">
      <c r="B197" s="126" t="s">
        <v>438</v>
      </c>
      <c r="C197" s="120">
        <f>+$D67</f>
        <v>0</v>
      </c>
    </row>
    <row r="198" spans="2:3" ht="12" customHeight="1" hidden="1">
      <c r="B198" s="126" t="s">
        <v>349</v>
      </c>
      <c r="C198" s="120">
        <f>+$J67</f>
        <v>0</v>
      </c>
    </row>
    <row r="199" spans="2:3" ht="12" customHeight="1" hidden="1">
      <c r="B199" s="127" t="s">
        <v>350</v>
      </c>
      <c r="C199" s="114">
        <f>+$K67</f>
        <v>0</v>
      </c>
    </row>
    <row r="200" spans="2:3" ht="12" customHeight="1" hidden="1">
      <c r="B200" s="127" t="s">
        <v>351</v>
      </c>
      <c r="C200" s="114">
        <f>+$M67</f>
        <v>0</v>
      </c>
    </row>
    <row r="201" spans="2:3" ht="12" customHeight="1" hidden="1">
      <c r="B201" s="127" t="s">
        <v>352</v>
      </c>
      <c r="C201" s="114">
        <f>+$O67</f>
        <v>0</v>
      </c>
    </row>
    <row r="202" spans="2:3" ht="12" customHeight="1" hidden="1">
      <c r="B202" s="127" t="s">
        <v>353</v>
      </c>
      <c r="C202" s="123">
        <f>+$Q67</f>
        <v>0</v>
      </c>
    </row>
    <row r="203" spans="2:3" ht="12" customHeight="1" hidden="1">
      <c r="B203" s="126" t="s">
        <v>354</v>
      </c>
      <c r="C203" s="123">
        <f>+$S67</f>
        <v>0</v>
      </c>
    </row>
    <row r="204" spans="2:3" ht="12" customHeight="1" hidden="1">
      <c r="B204" s="124" t="s">
        <v>439</v>
      </c>
      <c r="C204" s="120">
        <f>+$D72</f>
        <v>0</v>
      </c>
    </row>
    <row r="205" spans="2:3" ht="12" customHeight="1" hidden="1">
      <c r="B205" s="124" t="s">
        <v>355</v>
      </c>
      <c r="C205" s="120">
        <f>+$J72</f>
        <v>0</v>
      </c>
    </row>
    <row r="206" spans="2:3" ht="12" customHeight="1" hidden="1">
      <c r="B206" s="125" t="s">
        <v>356</v>
      </c>
      <c r="C206" s="114">
        <f>+$K72</f>
        <v>0</v>
      </c>
    </row>
    <row r="207" spans="2:3" ht="12" customHeight="1" hidden="1">
      <c r="B207" s="125" t="s">
        <v>357</v>
      </c>
      <c r="C207" s="114">
        <f>+$M72</f>
        <v>0</v>
      </c>
    </row>
    <row r="208" spans="2:3" ht="12" customHeight="1" hidden="1">
      <c r="B208" s="125" t="s">
        <v>358</v>
      </c>
      <c r="C208" s="114">
        <f>+$O72</f>
        <v>0</v>
      </c>
    </row>
    <row r="209" spans="2:3" ht="12" customHeight="1" hidden="1">
      <c r="B209" s="125" t="s">
        <v>359</v>
      </c>
      <c r="C209" s="123">
        <f>+$Q72</f>
        <v>0</v>
      </c>
    </row>
    <row r="210" spans="2:3" ht="12" customHeight="1" hidden="1">
      <c r="B210" s="124" t="s">
        <v>360</v>
      </c>
      <c r="C210" s="123">
        <f>+$S72</f>
        <v>0</v>
      </c>
    </row>
    <row r="211" spans="2:3" ht="12" customHeight="1" hidden="1">
      <c r="B211" s="126" t="s">
        <v>440</v>
      </c>
      <c r="C211" s="120">
        <f>+$D73</f>
        <v>0</v>
      </c>
    </row>
    <row r="212" spans="2:3" ht="12" customHeight="1" hidden="1">
      <c r="B212" s="126" t="s">
        <v>361</v>
      </c>
      <c r="C212" s="120">
        <f>+$J73</f>
        <v>0</v>
      </c>
    </row>
    <row r="213" spans="2:3" ht="12" customHeight="1" hidden="1">
      <c r="B213" s="127" t="s">
        <v>362</v>
      </c>
      <c r="C213" s="114">
        <f>+$K73</f>
        <v>0</v>
      </c>
    </row>
    <row r="214" spans="2:3" ht="12" customHeight="1" hidden="1">
      <c r="B214" s="127" t="s">
        <v>363</v>
      </c>
      <c r="C214" s="114">
        <f>+$M73</f>
        <v>0</v>
      </c>
    </row>
    <row r="215" spans="2:3" ht="12" customHeight="1" hidden="1">
      <c r="B215" s="127" t="s">
        <v>364</v>
      </c>
      <c r="C215" s="114">
        <f>+$O73</f>
        <v>0</v>
      </c>
    </row>
    <row r="216" spans="2:3" ht="12" customHeight="1" hidden="1">
      <c r="B216" s="127" t="s">
        <v>365</v>
      </c>
      <c r="C216" s="123">
        <f>+$Q73</f>
        <v>0</v>
      </c>
    </row>
    <row r="217" spans="2:3" ht="12" customHeight="1" hidden="1">
      <c r="B217" s="126" t="s">
        <v>366</v>
      </c>
      <c r="C217" s="123">
        <f>+$S73</f>
        <v>0</v>
      </c>
    </row>
    <row r="218" spans="2:3" ht="12" customHeight="1" hidden="1">
      <c r="B218" s="124" t="s">
        <v>441</v>
      </c>
      <c r="C218" s="120">
        <f>+$D74</f>
        <v>0</v>
      </c>
    </row>
    <row r="219" spans="2:3" ht="12" customHeight="1" hidden="1">
      <c r="B219" s="124" t="s">
        <v>367</v>
      </c>
      <c r="C219" s="120">
        <f>+$J74</f>
        <v>0</v>
      </c>
    </row>
    <row r="220" spans="2:3" ht="12" customHeight="1" hidden="1">
      <c r="B220" s="125" t="s">
        <v>368</v>
      </c>
      <c r="C220" s="114">
        <f>+$K74</f>
        <v>0</v>
      </c>
    </row>
    <row r="221" spans="2:3" ht="12" customHeight="1" hidden="1">
      <c r="B221" s="125" t="s">
        <v>369</v>
      </c>
      <c r="C221" s="114">
        <f>+$M74</f>
        <v>0</v>
      </c>
    </row>
    <row r="222" spans="2:3" ht="12" customHeight="1" hidden="1">
      <c r="B222" s="125" t="s">
        <v>370</v>
      </c>
      <c r="C222" s="114">
        <f>+$O74</f>
        <v>0</v>
      </c>
    </row>
    <row r="223" spans="2:3" ht="12" customHeight="1" hidden="1">
      <c r="B223" s="125" t="s">
        <v>371</v>
      </c>
      <c r="C223" s="123">
        <f>+$Q74</f>
        <v>0</v>
      </c>
    </row>
    <row r="224" spans="2:3" ht="12" customHeight="1" hidden="1">
      <c r="B224" s="124" t="s">
        <v>372</v>
      </c>
      <c r="C224" s="123">
        <f>+$S74</f>
        <v>0</v>
      </c>
    </row>
    <row r="225" spans="2:3" ht="12" customHeight="1" hidden="1">
      <c r="B225" s="126" t="s">
        <v>442</v>
      </c>
      <c r="C225" s="120">
        <f>+$D75</f>
        <v>0</v>
      </c>
    </row>
    <row r="226" spans="2:3" ht="12" customHeight="1" hidden="1">
      <c r="B226" s="126" t="s">
        <v>373</v>
      </c>
      <c r="C226" s="120">
        <f>+$J75</f>
        <v>0</v>
      </c>
    </row>
    <row r="227" spans="2:3" ht="12" customHeight="1" hidden="1">
      <c r="B227" s="127" t="s">
        <v>374</v>
      </c>
      <c r="C227" s="114">
        <f>+$K75</f>
        <v>0</v>
      </c>
    </row>
    <row r="228" spans="2:3" ht="12" customHeight="1" hidden="1">
      <c r="B228" s="127" t="s">
        <v>375</v>
      </c>
      <c r="C228" s="114">
        <f>+$M75</f>
        <v>0</v>
      </c>
    </row>
    <row r="229" spans="2:3" ht="12" customHeight="1" hidden="1">
      <c r="B229" s="127" t="s">
        <v>376</v>
      </c>
      <c r="C229" s="114">
        <f>+$O75</f>
        <v>0</v>
      </c>
    </row>
    <row r="230" spans="2:3" ht="12" customHeight="1" hidden="1">
      <c r="B230" s="127" t="s">
        <v>377</v>
      </c>
      <c r="C230" s="123">
        <f>+$Q75</f>
        <v>0</v>
      </c>
    </row>
    <row r="231" spans="2:3" ht="12" customHeight="1" hidden="1">
      <c r="B231" s="126" t="s">
        <v>378</v>
      </c>
      <c r="C231" s="123">
        <f>+$S75</f>
        <v>0</v>
      </c>
    </row>
    <row r="232" spans="2:3" ht="12" customHeight="1" hidden="1">
      <c r="B232" s="124" t="s">
        <v>443</v>
      </c>
      <c r="C232" s="120">
        <f>+$D76</f>
        <v>0</v>
      </c>
    </row>
    <row r="233" spans="2:3" ht="12" customHeight="1" hidden="1">
      <c r="B233" s="124" t="s">
        <v>379</v>
      </c>
      <c r="C233" s="120">
        <f>+$J76</f>
        <v>0</v>
      </c>
    </row>
    <row r="234" spans="2:3" ht="12" customHeight="1" hidden="1">
      <c r="B234" s="125" t="s">
        <v>380</v>
      </c>
      <c r="C234" s="114">
        <f>+$K76</f>
        <v>0</v>
      </c>
    </row>
    <row r="235" spans="2:3" ht="12" customHeight="1" hidden="1">
      <c r="B235" s="125" t="s">
        <v>381</v>
      </c>
      <c r="C235" s="114">
        <f>+$M76</f>
        <v>0</v>
      </c>
    </row>
    <row r="236" spans="2:3" ht="12" customHeight="1" hidden="1">
      <c r="B236" s="125" t="s">
        <v>382</v>
      </c>
      <c r="C236" s="114">
        <f>+$O76</f>
        <v>0</v>
      </c>
    </row>
    <row r="237" spans="2:3" ht="12" customHeight="1" hidden="1">
      <c r="B237" s="125" t="s">
        <v>383</v>
      </c>
      <c r="C237" s="123">
        <f>+$Q76</f>
        <v>0</v>
      </c>
    </row>
    <row r="238" spans="2:3" ht="12" customHeight="1" hidden="1">
      <c r="B238" s="124" t="s">
        <v>384</v>
      </c>
      <c r="C238" s="123">
        <f>+$S76</f>
        <v>0</v>
      </c>
    </row>
    <row r="239" spans="2:3" ht="12" customHeight="1" hidden="1">
      <c r="B239" s="126" t="s">
        <v>444</v>
      </c>
      <c r="C239" s="120">
        <f>+$D77</f>
        <v>0</v>
      </c>
    </row>
    <row r="240" spans="2:3" ht="12" customHeight="1" hidden="1">
      <c r="B240" s="126" t="s">
        <v>385</v>
      </c>
      <c r="C240" s="120">
        <f>+$J77</f>
        <v>0</v>
      </c>
    </row>
    <row r="241" spans="2:3" ht="12" customHeight="1" hidden="1">
      <c r="B241" s="127" t="s">
        <v>386</v>
      </c>
      <c r="C241" s="114">
        <f>+$K77</f>
        <v>0</v>
      </c>
    </row>
    <row r="242" spans="2:3" ht="12" customHeight="1" hidden="1">
      <c r="B242" s="127" t="s">
        <v>387</v>
      </c>
      <c r="C242" s="114">
        <f>+$M77</f>
        <v>0</v>
      </c>
    </row>
    <row r="243" spans="2:3" ht="12" customHeight="1" hidden="1">
      <c r="B243" s="127" t="s">
        <v>388</v>
      </c>
      <c r="C243" s="114">
        <f>+$O77</f>
        <v>0</v>
      </c>
    </row>
    <row r="244" spans="2:3" ht="12" customHeight="1" hidden="1">
      <c r="B244" s="127" t="s">
        <v>389</v>
      </c>
      <c r="C244" s="123">
        <f>+$Q77</f>
        <v>0</v>
      </c>
    </row>
    <row r="245" spans="2:3" ht="12" customHeight="1" hidden="1">
      <c r="B245" s="126" t="s">
        <v>390</v>
      </c>
      <c r="C245" s="123">
        <f>+$S77</f>
        <v>0</v>
      </c>
    </row>
    <row r="246" spans="2:3" ht="12" customHeight="1" hidden="1">
      <c r="B246" s="124" t="s">
        <v>445</v>
      </c>
      <c r="C246" s="120" t="str">
        <f>+$D82</f>
        <v>Hipoterapia</v>
      </c>
    </row>
    <row r="247" spans="2:3" ht="12" customHeight="1" hidden="1">
      <c r="B247" s="124" t="s">
        <v>391</v>
      </c>
      <c r="C247" s="120">
        <f>+$J82</f>
        <v>50</v>
      </c>
    </row>
    <row r="248" spans="2:3" ht="12" customHeight="1" hidden="1">
      <c r="B248" s="125" t="s">
        <v>392</v>
      </c>
      <c r="C248" s="114">
        <f>+$K82</f>
        <v>48</v>
      </c>
    </row>
    <row r="249" spans="2:3" ht="12" customHeight="1" hidden="1">
      <c r="B249" s="125" t="s">
        <v>393</v>
      </c>
      <c r="C249" s="114">
        <f>+$M82</f>
        <v>0</v>
      </c>
    </row>
    <row r="250" spans="2:3" ht="12" customHeight="1" hidden="1">
      <c r="B250" s="125" t="s">
        <v>394</v>
      </c>
      <c r="C250" s="114">
        <f>+$O82</f>
        <v>2400</v>
      </c>
    </row>
    <row r="251" spans="2:3" ht="12" customHeight="1" hidden="1">
      <c r="B251" s="125" t="s">
        <v>395</v>
      </c>
      <c r="C251" s="123">
        <f>+$Q82</f>
        <v>0</v>
      </c>
    </row>
    <row r="252" spans="2:3" ht="12" customHeight="1" hidden="1">
      <c r="B252" s="124" t="s">
        <v>396</v>
      </c>
      <c r="C252" s="123">
        <f>+$S82</f>
        <v>0</v>
      </c>
    </row>
    <row r="253" spans="2:3" ht="12" customHeight="1" hidden="1">
      <c r="B253" s="126" t="s">
        <v>446</v>
      </c>
      <c r="C253" s="120" t="str">
        <f>+$D83</f>
        <v>Hidroterapia</v>
      </c>
    </row>
    <row r="254" spans="2:3" ht="12" customHeight="1" hidden="1">
      <c r="B254" s="126" t="s">
        <v>397</v>
      </c>
      <c r="C254" s="120">
        <f>+$J83</f>
        <v>40</v>
      </c>
    </row>
    <row r="255" spans="2:3" ht="12" customHeight="1" hidden="1">
      <c r="B255" s="127" t="s">
        <v>398</v>
      </c>
      <c r="C255" s="114">
        <f>+$K83</f>
        <v>0</v>
      </c>
    </row>
    <row r="256" spans="2:3" ht="12" customHeight="1" hidden="1">
      <c r="B256" s="127" t="s">
        <v>399</v>
      </c>
      <c r="C256" s="114">
        <f>+$M83</f>
        <v>0</v>
      </c>
    </row>
    <row r="257" spans="2:3" ht="12" customHeight="1" hidden="1">
      <c r="B257" s="127" t="s">
        <v>400</v>
      </c>
      <c r="C257" s="114">
        <f>+$O83</f>
        <v>0</v>
      </c>
    </row>
    <row r="258" spans="2:3" ht="12" customHeight="1" hidden="1">
      <c r="B258" s="127" t="s">
        <v>401</v>
      </c>
      <c r="C258" s="123">
        <f>+$Q83</f>
        <v>0</v>
      </c>
    </row>
    <row r="259" spans="2:3" ht="12" customHeight="1" hidden="1">
      <c r="B259" s="126" t="s">
        <v>402</v>
      </c>
      <c r="C259" s="123">
        <f>+$S83</f>
        <v>0</v>
      </c>
    </row>
    <row r="260" spans="2:3" ht="12" customHeight="1" hidden="1">
      <c r="B260" s="124" t="s">
        <v>447</v>
      </c>
      <c r="C260" s="120" t="str">
        <f>+$D84</f>
        <v>CRIO</v>
      </c>
    </row>
    <row r="261" spans="2:3" ht="12" customHeight="1" hidden="1">
      <c r="B261" s="124" t="s">
        <v>403</v>
      </c>
      <c r="C261" s="120">
        <f>+$J84</f>
        <v>20</v>
      </c>
    </row>
    <row r="262" spans="2:3" ht="12" customHeight="1" hidden="1">
      <c r="B262" s="125" t="s">
        <v>404</v>
      </c>
      <c r="C262" s="114">
        <f>+$K84</f>
        <v>0</v>
      </c>
    </row>
    <row r="263" spans="2:3" ht="12" customHeight="1" hidden="1">
      <c r="B263" s="125" t="s">
        <v>405</v>
      </c>
      <c r="C263" s="114">
        <f>+$M84</f>
        <v>0</v>
      </c>
    </row>
    <row r="264" spans="2:3" ht="12" customHeight="1" hidden="1">
      <c r="B264" s="125" t="s">
        <v>406</v>
      </c>
      <c r="C264" s="114">
        <f>+$O84</f>
        <v>0</v>
      </c>
    </row>
    <row r="265" spans="2:3" ht="12" customHeight="1" hidden="1">
      <c r="B265" s="125" t="s">
        <v>407</v>
      </c>
      <c r="C265" s="123">
        <f>+$Q84</f>
        <v>0</v>
      </c>
    </row>
    <row r="266" spans="2:3" ht="12" customHeight="1" hidden="1">
      <c r="B266" s="124" t="s">
        <v>408</v>
      </c>
      <c r="C266" s="123">
        <f>+$S84</f>
        <v>0</v>
      </c>
    </row>
    <row r="267" spans="2:3" ht="12" customHeight="1" hidden="1">
      <c r="B267" s="126" t="s">
        <v>448</v>
      </c>
      <c r="C267" s="120" t="str">
        <f>+$D85</f>
        <v>Ludoapta</v>
      </c>
    </row>
    <row r="268" spans="2:3" ht="12" customHeight="1" hidden="1">
      <c r="B268" s="126" t="s">
        <v>409</v>
      </c>
      <c r="C268" s="120">
        <f>+$J85</f>
        <v>20</v>
      </c>
    </row>
    <row r="269" spans="2:3" ht="12" customHeight="1" hidden="1">
      <c r="B269" s="127" t="s">
        <v>410</v>
      </c>
      <c r="C269" s="114">
        <f>+$K85</f>
        <v>0</v>
      </c>
    </row>
    <row r="270" spans="2:3" ht="12" customHeight="1" hidden="1">
      <c r="B270" s="127" t="s">
        <v>411</v>
      </c>
      <c r="C270" s="114">
        <f>+$M85</f>
        <v>0</v>
      </c>
    </row>
    <row r="271" spans="2:3" ht="12" customHeight="1" hidden="1">
      <c r="B271" s="127" t="s">
        <v>412</v>
      </c>
      <c r="C271" s="114">
        <f>+$O85</f>
        <v>0</v>
      </c>
    </row>
    <row r="272" spans="2:3" ht="12" customHeight="1" hidden="1">
      <c r="B272" s="127" t="s">
        <v>413</v>
      </c>
      <c r="C272" s="123">
        <f>+$Q85</f>
        <v>0</v>
      </c>
    </row>
    <row r="273" spans="2:3" ht="12" customHeight="1" hidden="1">
      <c r="B273" s="126" t="s">
        <v>414</v>
      </c>
      <c r="C273" s="123">
        <f>+$S85</f>
        <v>0</v>
      </c>
    </row>
    <row r="274" spans="2:3" ht="12" customHeight="1" hidden="1">
      <c r="B274" s="124" t="s">
        <v>449</v>
      </c>
      <c r="C274" s="120">
        <f>+$D86</f>
        <v>0</v>
      </c>
    </row>
    <row r="275" spans="2:3" ht="12" customHeight="1" hidden="1">
      <c r="B275" s="124" t="s">
        <v>415</v>
      </c>
      <c r="C275" s="120">
        <f>+$J86</f>
        <v>0</v>
      </c>
    </row>
    <row r="276" spans="2:3" ht="12" customHeight="1" hidden="1">
      <c r="B276" s="125" t="s">
        <v>416</v>
      </c>
      <c r="C276" s="114">
        <f>+$K86</f>
        <v>0</v>
      </c>
    </row>
    <row r="277" spans="2:3" ht="12" customHeight="1" hidden="1">
      <c r="B277" s="125" t="s">
        <v>417</v>
      </c>
      <c r="C277" s="114">
        <f>+$M86</f>
        <v>0</v>
      </c>
    </row>
    <row r="278" spans="2:3" ht="12" customHeight="1" hidden="1">
      <c r="B278" s="125" t="s">
        <v>418</v>
      </c>
      <c r="C278" s="114">
        <f>+$O86</f>
        <v>0</v>
      </c>
    </row>
    <row r="279" spans="2:3" ht="12" customHeight="1" hidden="1">
      <c r="B279" s="125" t="s">
        <v>419</v>
      </c>
      <c r="C279" s="123">
        <f>+$Q86</f>
        <v>0</v>
      </c>
    </row>
    <row r="280" spans="2:3" ht="12" customHeight="1" hidden="1">
      <c r="B280" s="124" t="s">
        <v>420</v>
      </c>
      <c r="C280" s="123">
        <f>+$S86</f>
        <v>0</v>
      </c>
    </row>
    <row r="281" spans="2:3" ht="12" customHeight="1" hidden="1">
      <c r="B281" s="126" t="s">
        <v>450</v>
      </c>
      <c r="C281" s="120">
        <f>+$D87</f>
        <v>0</v>
      </c>
    </row>
    <row r="282" spans="2:3" ht="12" customHeight="1" hidden="1">
      <c r="B282" s="126" t="s">
        <v>421</v>
      </c>
      <c r="C282" s="120">
        <f>+$J87</f>
        <v>0</v>
      </c>
    </row>
    <row r="283" spans="2:3" ht="12" customHeight="1" hidden="1">
      <c r="B283" s="127" t="s">
        <v>422</v>
      </c>
      <c r="C283" s="114">
        <f>+$K87</f>
        <v>0</v>
      </c>
    </row>
    <row r="284" spans="2:3" ht="12" customHeight="1" hidden="1">
      <c r="B284" s="127" t="s">
        <v>423</v>
      </c>
      <c r="C284" s="114">
        <f>+$M87</f>
        <v>0</v>
      </c>
    </row>
    <row r="285" spans="2:3" ht="12" customHeight="1" hidden="1">
      <c r="B285" s="127" t="s">
        <v>424</v>
      </c>
      <c r="C285" s="114">
        <f>+$O87</f>
        <v>0</v>
      </c>
    </row>
    <row r="286" spans="2:3" ht="168.75" hidden="1">
      <c r="B286" s="127" t="s">
        <v>425</v>
      </c>
      <c r="C286" s="123">
        <f>+$Q87</f>
        <v>0</v>
      </c>
    </row>
    <row r="287" spans="2:3" ht="146.25" hidden="1">
      <c r="B287" s="126" t="s">
        <v>426</v>
      </c>
      <c r="C287" s="123">
        <f>+$S87</f>
        <v>0</v>
      </c>
    </row>
    <row r="288" spans="2:3" ht="12" customHeight="1" hidden="1">
      <c r="B288" s="122" t="s">
        <v>427</v>
      </c>
      <c r="C288" s="120">
        <f>+G98</f>
        <v>115299530</v>
      </c>
    </row>
    <row r="289" spans="2:3" ht="12" customHeight="1" hidden="1">
      <c r="B289" s="122" t="s">
        <v>428</v>
      </c>
      <c r="C289" s="120">
        <f>+G116</f>
        <v>132591693</v>
      </c>
    </row>
  </sheetData>
  <sheetProtection password="CC7B" sheet="1"/>
  <mergeCells count="255">
    <mergeCell ref="BY119:BZ119"/>
    <mergeCell ref="BY120:BZ120"/>
    <mergeCell ref="BY109:BZ109"/>
    <mergeCell ref="BY110:BZ110"/>
    <mergeCell ref="BY115:BZ115"/>
    <mergeCell ref="BY116:BZ116"/>
    <mergeCell ref="BY111:BZ111"/>
    <mergeCell ref="BY112:BZ112"/>
    <mergeCell ref="BY113:BZ113"/>
    <mergeCell ref="BY114:BZ114"/>
    <mergeCell ref="BY107:BZ107"/>
    <mergeCell ref="BY108:BZ108"/>
    <mergeCell ref="BY99:BZ99"/>
    <mergeCell ref="BY100:BZ100"/>
    <mergeCell ref="BY101:BZ101"/>
    <mergeCell ref="BY102:BZ102"/>
    <mergeCell ref="BY117:BZ117"/>
    <mergeCell ref="BY118:BZ118"/>
    <mergeCell ref="BY89:BZ89"/>
    <mergeCell ref="BY90:BZ90"/>
    <mergeCell ref="BY93:BZ93"/>
    <mergeCell ref="BY94:BZ94"/>
    <mergeCell ref="BY95:BZ95"/>
    <mergeCell ref="BY96:BZ96"/>
    <mergeCell ref="BY105:BZ105"/>
    <mergeCell ref="BY106:BZ106"/>
    <mergeCell ref="BY77:BZ77"/>
    <mergeCell ref="BY78:BZ78"/>
    <mergeCell ref="BY81:BZ81"/>
    <mergeCell ref="BY82:BZ82"/>
    <mergeCell ref="BY87:BZ87"/>
    <mergeCell ref="BY88:BZ88"/>
    <mergeCell ref="BY83:BZ83"/>
    <mergeCell ref="BY84:BZ84"/>
    <mergeCell ref="BY65:BZ65"/>
    <mergeCell ref="BY66:BZ66"/>
    <mergeCell ref="BY69:BZ69"/>
    <mergeCell ref="BY70:BZ70"/>
    <mergeCell ref="BY71:BZ71"/>
    <mergeCell ref="BY72:BZ72"/>
    <mergeCell ref="BY75:BZ75"/>
    <mergeCell ref="BY76:BZ76"/>
    <mergeCell ref="BY64:BZ64"/>
    <mergeCell ref="BY58:BZ58"/>
    <mergeCell ref="Q45:R45"/>
    <mergeCell ref="BY53:BZ53"/>
    <mergeCell ref="BY54:BZ54"/>
    <mergeCell ref="BY51:BZ51"/>
    <mergeCell ref="BY52:BZ52"/>
    <mergeCell ref="BY47:BZ47"/>
    <mergeCell ref="BY48:BZ48"/>
    <mergeCell ref="BY46:BZ46"/>
    <mergeCell ref="M55:P55"/>
    <mergeCell ref="BY59:BZ59"/>
    <mergeCell ref="BY60:BZ60"/>
    <mergeCell ref="BY63:BZ63"/>
    <mergeCell ref="BY57:BZ57"/>
    <mergeCell ref="O57:P57"/>
    <mergeCell ref="M56:N56"/>
    <mergeCell ref="O56:P56"/>
    <mergeCell ref="Q61:R61"/>
    <mergeCell ref="Q62:R62"/>
    <mergeCell ref="M42:N42"/>
    <mergeCell ref="Q44:R44"/>
    <mergeCell ref="M45:N45"/>
    <mergeCell ref="BY39:BZ39"/>
    <mergeCell ref="BY40:BZ40"/>
    <mergeCell ref="BY41:BZ41"/>
    <mergeCell ref="BY45:BZ45"/>
    <mergeCell ref="BY42:BZ42"/>
    <mergeCell ref="O45:P45"/>
    <mergeCell ref="O44:P44"/>
    <mergeCell ref="D55:J55"/>
    <mergeCell ref="M64:N64"/>
    <mergeCell ref="G44:H44"/>
    <mergeCell ref="Q33:R33"/>
    <mergeCell ref="Q34:R34"/>
    <mergeCell ref="O33:P33"/>
    <mergeCell ref="O34:P34"/>
    <mergeCell ref="D40:S40"/>
    <mergeCell ref="G42:H42"/>
    <mergeCell ref="K42:L42"/>
    <mergeCell ref="K33:L33"/>
    <mergeCell ref="K34:L34"/>
    <mergeCell ref="M33:N33"/>
    <mergeCell ref="M34:N34"/>
    <mergeCell ref="G33:H33"/>
    <mergeCell ref="G34:H34"/>
    <mergeCell ref="D42:F42"/>
    <mergeCell ref="D44:F45"/>
    <mergeCell ref="K44:L44"/>
    <mergeCell ref="G45:H45"/>
    <mergeCell ref="I45:J45"/>
    <mergeCell ref="Q72:R72"/>
    <mergeCell ref="M71:N71"/>
    <mergeCell ref="K45:L45"/>
    <mergeCell ref="I44:J44"/>
    <mergeCell ref="M44:N44"/>
    <mergeCell ref="Q73:R73"/>
    <mergeCell ref="K62:L62"/>
    <mergeCell ref="K63:L63"/>
    <mergeCell ref="M62:N62"/>
    <mergeCell ref="M63:N63"/>
    <mergeCell ref="M65:N65"/>
    <mergeCell ref="O72:P72"/>
    <mergeCell ref="O64:P64"/>
    <mergeCell ref="Q66:R66"/>
    <mergeCell ref="Q65:R65"/>
    <mergeCell ref="D67:I67"/>
    <mergeCell ref="K64:L64"/>
    <mergeCell ref="K65:L65"/>
    <mergeCell ref="M61:N61"/>
    <mergeCell ref="K61:L61"/>
    <mergeCell ref="D60:S60"/>
    <mergeCell ref="D61:I61"/>
    <mergeCell ref="O61:P61"/>
    <mergeCell ref="O62:P62"/>
    <mergeCell ref="O63:P63"/>
    <mergeCell ref="Q74:R74"/>
    <mergeCell ref="K66:L66"/>
    <mergeCell ref="M66:N66"/>
    <mergeCell ref="C8:D9"/>
    <mergeCell ref="C23:D24"/>
    <mergeCell ref="E8:I9"/>
    <mergeCell ref="E23:I24"/>
    <mergeCell ref="G12:S12"/>
    <mergeCell ref="G14:I14"/>
    <mergeCell ref="P14:S14"/>
    <mergeCell ref="D82:I82"/>
    <mergeCell ref="D83:I83"/>
    <mergeCell ref="K77:L77"/>
    <mergeCell ref="K81:L81"/>
    <mergeCell ref="D77:I77"/>
    <mergeCell ref="D81:I81"/>
    <mergeCell ref="K82:L82"/>
    <mergeCell ref="M83:N83"/>
    <mergeCell ref="M81:N81"/>
    <mergeCell ref="M75:N75"/>
    <mergeCell ref="M76:N76"/>
    <mergeCell ref="M77:N77"/>
    <mergeCell ref="K83:L83"/>
    <mergeCell ref="K75:L75"/>
    <mergeCell ref="K74:L74"/>
    <mergeCell ref="K67:L67"/>
    <mergeCell ref="M73:N73"/>
    <mergeCell ref="M74:N74"/>
    <mergeCell ref="K71:L71"/>
    <mergeCell ref="K73:L73"/>
    <mergeCell ref="O67:P67"/>
    <mergeCell ref="O84:P84"/>
    <mergeCell ref="O75:P75"/>
    <mergeCell ref="O82:P82"/>
    <mergeCell ref="O71:P71"/>
    <mergeCell ref="O73:P73"/>
    <mergeCell ref="O74:P74"/>
    <mergeCell ref="D64:I64"/>
    <mergeCell ref="Q75:R75"/>
    <mergeCell ref="K72:L72"/>
    <mergeCell ref="Q67:R67"/>
    <mergeCell ref="Q71:R71"/>
    <mergeCell ref="D70:S70"/>
    <mergeCell ref="O65:P65"/>
    <mergeCell ref="O66:P66"/>
    <mergeCell ref="M67:N67"/>
    <mergeCell ref="Q64:R64"/>
    <mergeCell ref="Q63:R63"/>
    <mergeCell ref="Q81:R81"/>
    <mergeCell ref="D80:S80"/>
    <mergeCell ref="O76:P76"/>
    <mergeCell ref="O77:P77"/>
    <mergeCell ref="K76:L76"/>
    <mergeCell ref="O81:P81"/>
    <mergeCell ref="Q76:R76"/>
    <mergeCell ref="Q77:R77"/>
    <mergeCell ref="D76:I76"/>
    <mergeCell ref="L27:M27"/>
    <mergeCell ref="I33:J33"/>
    <mergeCell ref="D100:F100"/>
    <mergeCell ref="M84:N84"/>
    <mergeCell ref="G16:S16"/>
    <mergeCell ref="Q87:R87"/>
    <mergeCell ref="M85:N85"/>
    <mergeCell ref="K86:L86"/>
    <mergeCell ref="K87:L87"/>
    <mergeCell ref="K84:L84"/>
    <mergeCell ref="D73:I73"/>
    <mergeCell ref="D74:I74"/>
    <mergeCell ref="D66:I66"/>
    <mergeCell ref="L14:M14"/>
    <mergeCell ref="D109:F109"/>
    <mergeCell ref="C51:D52"/>
    <mergeCell ref="E51:I52"/>
    <mergeCell ref="C105:D106"/>
    <mergeCell ref="E105:I106"/>
    <mergeCell ref="D96:F96"/>
    <mergeCell ref="G114:S114"/>
    <mergeCell ref="G27:I27"/>
    <mergeCell ref="D71:I71"/>
    <mergeCell ref="D72:I72"/>
    <mergeCell ref="I34:J34"/>
    <mergeCell ref="D31:F31"/>
    <mergeCell ref="G31:H31"/>
    <mergeCell ref="D63:I63"/>
    <mergeCell ref="D65:I65"/>
    <mergeCell ref="D75:I75"/>
    <mergeCell ref="G118:I118"/>
    <mergeCell ref="L118:S118"/>
    <mergeCell ref="L100:S100"/>
    <mergeCell ref="G116:I116"/>
    <mergeCell ref="L116:M116"/>
    <mergeCell ref="P116:S116"/>
    <mergeCell ref="D110:S112"/>
    <mergeCell ref="D114:F114"/>
    <mergeCell ref="D118:F118"/>
    <mergeCell ref="G100:I100"/>
    <mergeCell ref="P18:S18"/>
    <mergeCell ref="L18:M18"/>
    <mergeCell ref="G18:I18"/>
    <mergeCell ref="D116:F116"/>
    <mergeCell ref="D27:F27"/>
    <mergeCell ref="D33:F34"/>
    <mergeCell ref="D29:S29"/>
    <mergeCell ref="D98:F98"/>
    <mergeCell ref="C92:D93"/>
    <mergeCell ref="E92:I93"/>
    <mergeCell ref="D12:F12"/>
    <mergeCell ref="D14:F14"/>
    <mergeCell ref="D16:F16"/>
    <mergeCell ref="D18:F18"/>
    <mergeCell ref="M86:N86"/>
    <mergeCell ref="D56:J56"/>
    <mergeCell ref="D57:J57"/>
    <mergeCell ref="M72:N72"/>
    <mergeCell ref="M57:N57"/>
    <mergeCell ref="D62:I62"/>
    <mergeCell ref="L98:M98"/>
    <mergeCell ref="G96:S96"/>
    <mergeCell ref="P98:S98"/>
    <mergeCell ref="Q84:R84"/>
    <mergeCell ref="D85:I85"/>
    <mergeCell ref="D84:I84"/>
    <mergeCell ref="G98:I98"/>
    <mergeCell ref="D86:I86"/>
    <mergeCell ref="K85:L85"/>
    <mergeCell ref="O85:P85"/>
    <mergeCell ref="Q82:R82"/>
    <mergeCell ref="Q83:R83"/>
    <mergeCell ref="Q86:R86"/>
    <mergeCell ref="Q85:R85"/>
    <mergeCell ref="M87:N87"/>
    <mergeCell ref="D87:I87"/>
    <mergeCell ref="O87:P87"/>
    <mergeCell ref="O86:P86"/>
    <mergeCell ref="O83:P83"/>
    <mergeCell ref="M82:N82"/>
  </mergeCells>
  <dataValidations count="11">
    <dataValidation type="list" allowBlank="1" showInputMessage="1" showErrorMessage="1" sqref="P14:S14">
      <formula1>$AI$8:$AI$14</formula1>
    </dataValidation>
    <dataValidation type="list" allowBlank="1" showInputMessage="1" showErrorMessage="1" sqref="L27:M27">
      <formula1>$AI$17:$AI$21</formula1>
    </dataValidation>
    <dataValidation type="list" allowBlank="1" showInputMessage="1" showErrorMessage="1" sqref="I33:S33">
      <formula1>$AI$42:$AI$45</formula1>
    </dataValidation>
    <dataValidation type="list" allowBlank="1" showInputMessage="1" showErrorMessage="1" sqref="M42:N42">
      <formula1>$AI$28:$AI$30</formula1>
    </dataValidation>
    <dataValidation type="list" allowBlank="1" showInputMessage="1" showErrorMessage="1" sqref="I44:S44">
      <formula1>$AI$49:$AI$51</formula1>
    </dataValidation>
    <dataValidation type="textLength" operator="equal" allowBlank="1" showInputMessage="1" showErrorMessage="1" errorTitle="NIF/NIPC INVÁLIDO!" error="O NIF/NIPC tem 9 digitos!" sqref="G14:I14">
      <formula1>9</formula1>
    </dataValidation>
    <dataValidation type="textLength" operator="equal" allowBlank="1" showInputMessage="1" showErrorMessage="1" errorTitle="NISS INVÁLIDO!" error="O NISS tem 11 digitos!" sqref="L14:M14">
      <formula1>11</formula1>
    </dataValidation>
    <dataValidation type="list" allowBlank="1" showInputMessage="1" showErrorMessage="1" sqref="G27:I27">
      <formula1>$AN$69:$AN$92</formula1>
    </dataValidation>
    <dataValidation type="textLength" operator="equal" allowBlank="1" showInputMessage="1" showErrorMessage="1" errorTitle="NIF INVÁLIDO!" error="O NIF tem 9 digitos!" sqref="I34:S34 G98:I98 I45:S45">
      <formula1>9</formula1>
    </dataValidation>
    <dataValidation type="textLength" operator="equal" allowBlank="1" showInputMessage="1" showErrorMessage="1" errorTitle="NIF INVALIDO!" error="O NIF tem 9 digitos!" sqref="G116:I116">
      <formula1>9</formula1>
    </dataValidation>
    <dataValidation type="list" allowBlank="1" showInputMessage="1" showErrorMessage="1" sqref="D62:I67 D72:I77">
      <formula1>$AN$8:$AN$64</formula1>
    </dataValidation>
  </dataValidations>
  <printOptions/>
  <pageMargins left="0.75" right="0.75" top="1" bottom="1" header="0" footer="0"/>
  <pageSetup horizontalDpi="600" verticalDpi="600" orientation="portrait" paperSize="9" scale="50" r:id="rId2"/>
  <rowBreaks count="1" manualBreakCount="1">
    <brk id="90" max="2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5">
    <tabColor indexed="24"/>
  </sheetPr>
  <dimension ref="A1:BN140"/>
  <sheetViews>
    <sheetView showGridLines="0" zoomScale="93" zoomScaleNormal="93" zoomScalePageLayoutView="106" workbookViewId="0" topLeftCell="G105">
      <selection activeCell="M92" sqref="M92"/>
    </sheetView>
  </sheetViews>
  <sheetFormatPr defaultColWidth="0" defaultRowHeight="22.5" customHeight="1" zeroHeight="1"/>
  <cols>
    <col min="1" max="1" width="3.28125" style="136" customWidth="1"/>
    <col min="2" max="2" width="3.28125" style="137" customWidth="1"/>
    <col min="3" max="4" width="2.421875" style="138" customWidth="1"/>
    <col min="5" max="5" width="16.7109375" style="138" customWidth="1"/>
    <col min="6" max="6" width="25.140625" style="136" customWidth="1"/>
    <col min="7" max="7" width="9.421875" style="136" customWidth="1"/>
    <col min="8" max="8" width="28.421875" style="136" customWidth="1"/>
    <col min="9" max="9" width="27.8515625" style="139" customWidth="1"/>
    <col min="10" max="28" width="20.7109375" style="139" customWidth="1"/>
    <col min="29" max="29" width="2.140625" style="131" customWidth="1"/>
    <col min="30" max="30" width="3.28125" style="131" customWidth="1"/>
    <col min="31" max="39" width="9.57421875" style="131" hidden="1" customWidth="1"/>
    <col min="40" max="16384" width="0" style="130" hidden="1" customWidth="1"/>
  </cols>
  <sheetData>
    <row r="1" spans="1:66" ht="15.75" customHeight="1">
      <c r="A1" s="89"/>
      <c r="B1" s="89"/>
      <c r="C1" s="89"/>
      <c r="D1" s="89"/>
      <c r="E1" s="89"/>
      <c r="F1" s="89"/>
      <c r="G1" s="89"/>
      <c r="H1" s="89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89"/>
      <c r="AD1" s="8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</row>
    <row r="2" spans="1:30" ht="12" customHeight="1">
      <c r="A2" s="89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89"/>
    </row>
    <row r="3" spans="1:30" ht="12" customHeight="1" thickBot="1">
      <c r="A3" s="89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89"/>
    </row>
    <row r="4" spans="1:30" ht="12" customHeight="1">
      <c r="A4" s="89"/>
      <c r="B4" s="94"/>
      <c r="C4" s="94"/>
      <c r="D4" s="94"/>
      <c r="E4" s="94"/>
      <c r="F4" s="94"/>
      <c r="G4" s="315" t="s">
        <v>225</v>
      </c>
      <c r="H4" s="316"/>
      <c r="I4" s="316"/>
      <c r="J4" s="317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9"/>
    </row>
    <row r="5" spans="1:30" ht="12" customHeight="1" thickBot="1">
      <c r="A5" s="89"/>
      <c r="B5" s="94"/>
      <c r="C5" s="94"/>
      <c r="D5" s="94"/>
      <c r="E5" s="94"/>
      <c r="F5" s="94"/>
      <c r="G5" s="318"/>
      <c r="H5" s="319"/>
      <c r="I5" s="319"/>
      <c r="J5" s="320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89"/>
    </row>
    <row r="6" spans="1:30" ht="12" customHeight="1">
      <c r="A6" s="89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89"/>
    </row>
    <row r="7" spans="1:30" ht="12" customHeight="1">
      <c r="A7" s="89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89"/>
    </row>
    <row r="8" spans="1:30" ht="12" customHeight="1">
      <c r="A8" s="89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 t="s">
        <v>739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89"/>
    </row>
    <row r="9" spans="1:30" ht="12" customHeight="1" thickBot="1">
      <c r="A9" s="89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89"/>
    </row>
    <row r="10" spans="1:30" ht="12" customHeight="1">
      <c r="A10" s="89"/>
      <c r="B10" s="94"/>
      <c r="C10" s="217" t="s">
        <v>224</v>
      </c>
      <c r="D10" s="303"/>
      <c r="E10" s="303"/>
      <c r="F10" s="227" t="s">
        <v>138</v>
      </c>
      <c r="G10" s="228"/>
      <c r="H10" s="228"/>
      <c r="I10" s="229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89"/>
    </row>
    <row r="11" spans="1:30" ht="12" customHeight="1" thickBot="1">
      <c r="A11" s="89"/>
      <c r="B11" s="94"/>
      <c r="C11" s="219"/>
      <c r="D11" s="304"/>
      <c r="E11" s="304"/>
      <c r="F11" s="230"/>
      <c r="G11" s="231"/>
      <c r="H11" s="231"/>
      <c r="I11" s="232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89"/>
    </row>
    <row r="12" spans="1:30" ht="3.75" customHeight="1">
      <c r="A12" s="89"/>
      <c r="B12" s="94"/>
      <c r="C12" s="68"/>
      <c r="D12" s="68"/>
      <c r="E12" s="68"/>
      <c r="F12" s="68"/>
      <c r="G12" s="68"/>
      <c r="H12" s="68"/>
      <c r="I12" s="68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89"/>
    </row>
    <row r="13" spans="1:39" s="173" customFormat="1" ht="45" customHeight="1">
      <c r="A13" s="63"/>
      <c r="B13" s="68"/>
      <c r="C13" s="321" t="s">
        <v>136</v>
      </c>
      <c r="D13" s="322"/>
      <c r="E13" s="323"/>
      <c r="F13" s="321" t="s">
        <v>7</v>
      </c>
      <c r="G13" s="322"/>
      <c r="H13" s="323"/>
      <c r="I13" s="140" t="s">
        <v>137</v>
      </c>
      <c r="J13" s="141" t="str">
        <f>+'I-DADOS GERAIS'!Z62</f>
        <v>2203-Centro de Atividades Ocupacionais</v>
      </c>
      <c r="K13" s="141" t="str">
        <f>+'I-DADOS GERAIS'!Z63</f>
        <v>2203-Centro de Atividades Ocupacionais</v>
      </c>
      <c r="L13" s="141" t="str">
        <f>+'I-DADOS GERAIS'!Z64</f>
        <v>2205-Lar Residencial</v>
      </c>
      <c r="M13" s="141" t="str">
        <f>+'I-DADOS GERAIS'!Z65</f>
        <v>2205-Lar Residencial</v>
      </c>
      <c r="N13" s="141" t="str">
        <f>+'I-DADOS GERAIS'!Z66</f>
        <v>2106-Residência</v>
      </c>
      <c r="O13" s="141">
        <f>+'I-DADOS GERAIS'!Z67</f>
        <v>0</v>
      </c>
      <c r="P13" s="141">
        <f>+'I-DADOS GERAIS'!Z72</f>
        <v>0</v>
      </c>
      <c r="Q13" s="141">
        <f>+'I-DADOS GERAIS'!Z73</f>
        <v>0</v>
      </c>
      <c r="R13" s="141">
        <f>+'I-DADOS GERAIS'!Z74</f>
        <v>0</v>
      </c>
      <c r="S13" s="141">
        <f>+'I-DADOS GERAIS'!Z75</f>
        <v>0</v>
      </c>
      <c r="T13" s="141">
        <f>+'I-DADOS GERAIS'!Z76</f>
        <v>0</v>
      </c>
      <c r="U13" s="141">
        <f>+'I-DADOS GERAIS'!Z77</f>
        <v>0</v>
      </c>
      <c r="V13" s="141" t="str">
        <f>+'I-DADOS GERAIS'!Z82</f>
        <v>Hipoterapia</v>
      </c>
      <c r="W13" s="141" t="str">
        <f>+'I-DADOS GERAIS'!Z83</f>
        <v>Hidroterapia</v>
      </c>
      <c r="X13" s="141" t="str">
        <f>+'I-DADOS GERAIS'!Z84</f>
        <v>CRIO</v>
      </c>
      <c r="Y13" s="141" t="str">
        <f>+'I-DADOS GERAIS'!Z85</f>
        <v>Ludoapta</v>
      </c>
      <c r="Z13" s="141">
        <f>+'I-DADOS GERAIS'!Z86</f>
        <v>0</v>
      </c>
      <c r="AA13" s="142">
        <f>+'I-DADOS GERAIS'!Z87</f>
        <v>0</v>
      </c>
      <c r="AB13" s="143" t="s">
        <v>159</v>
      </c>
      <c r="AC13" s="68"/>
      <c r="AD13" s="63"/>
      <c r="AE13" s="171"/>
      <c r="AF13" s="171"/>
      <c r="AG13" s="171"/>
      <c r="AH13" s="171"/>
      <c r="AI13" s="171"/>
      <c r="AJ13" s="171"/>
      <c r="AK13" s="171"/>
      <c r="AL13" s="171"/>
      <c r="AM13" s="171"/>
    </row>
    <row r="14" spans="1:39" ht="15" customHeight="1">
      <c r="A14" s="89"/>
      <c r="B14" s="94"/>
      <c r="C14" s="301">
        <v>71</v>
      </c>
      <c r="D14" s="293"/>
      <c r="E14" s="294"/>
      <c r="F14" s="292" t="s">
        <v>139</v>
      </c>
      <c r="G14" s="293"/>
      <c r="H14" s="294"/>
      <c r="I14" s="144">
        <f>SUM(J14:AB14)</f>
        <v>11750</v>
      </c>
      <c r="J14" s="205">
        <v>1100</v>
      </c>
      <c r="K14" s="47">
        <v>1100</v>
      </c>
      <c r="L14" s="47">
        <v>820</v>
      </c>
      <c r="M14" s="47">
        <v>730</v>
      </c>
      <c r="N14" s="47">
        <v>8000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8"/>
      <c r="AC14" s="94"/>
      <c r="AD14" s="89"/>
      <c r="AE14" s="129"/>
      <c r="AF14" s="129"/>
      <c r="AG14" s="129"/>
      <c r="AH14" s="129"/>
      <c r="AI14" s="129"/>
      <c r="AJ14" s="129"/>
      <c r="AK14" s="129"/>
      <c r="AL14" s="129"/>
      <c r="AM14" s="129"/>
    </row>
    <row r="15" spans="1:39" s="173" customFormat="1" ht="15" customHeight="1">
      <c r="A15" s="63"/>
      <c r="B15" s="68"/>
      <c r="C15" s="301">
        <v>72</v>
      </c>
      <c r="D15" s="293"/>
      <c r="E15" s="294"/>
      <c r="F15" s="292" t="s">
        <v>140</v>
      </c>
      <c r="G15" s="293"/>
      <c r="H15" s="294"/>
      <c r="I15" s="144">
        <f aca="true" t="shared" si="0" ref="I15:I41">SUM(J15:AB15)</f>
        <v>214701</v>
      </c>
      <c r="J15" s="145">
        <f>+J16+J17</f>
        <v>53863</v>
      </c>
      <c r="K15" s="146">
        <f aca="true" t="shared" si="1" ref="K15:AB15">+K16+K17</f>
        <v>53863</v>
      </c>
      <c r="L15" s="146">
        <f t="shared" si="1"/>
        <v>68725</v>
      </c>
      <c r="M15" s="146">
        <f t="shared" si="1"/>
        <v>21586</v>
      </c>
      <c r="N15" s="146">
        <f t="shared" si="1"/>
        <v>16664</v>
      </c>
      <c r="O15" s="146">
        <f t="shared" si="1"/>
        <v>0</v>
      </c>
      <c r="P15" s="146">
        <f t="shared" si="1"/>
        <v>0</v>
      </c>
      <c r="Q15" s="146">
        <f t="shared" si="1"/>
        <v>0</v>
      </c>
      <c r="R15" s="146">
        <f t="shared" si="1"/>
        <v>0</v>
      </c>
      <c r="S15" s="146">
        <f t="shared" si="1"/>
        <v>0</v>
      </c>
      <c r="T15" s="146">
        <f t="shared" si="1"/>
        <v>0</v>
      </c>
      <c r="U15" s="146">
        <f t="shared" si="1"/>
        <v>0</v>
      </c>
      <c r="V15" s="146">
        <f t="shared" si="1"/>
        <v>0</v>
      </c>
      <c r="W15" s="146">
        <f t="shared" si="1"/>
        <v>0</v>
      </c>
      <c r="X15" s="146">
        <f t="shared" si="1"/>
        <v>0</v>
      </c>
      <c r="Y15" s="146">
        <f t="shared" si="1"/>
        <v>0</v>
      </c>
      <c r="Z15" s="146">
        <f t="shared" si="1"/>
        <v>0</v>
      </c>
      <c r="AA15" s="146">
        <f t="shared" si="1"/>
        <v>0</v>
      </c>
      <c r="AB15" s="147">
        <f t="shared" si="1"/>
        <v>0</v>
      </c>
      <c r="AC15" s="68"/>
      <c r="AD15" s="63"/>
      <c r="AE15" s="171"/>
      <c r="AF15" s="171"/>
      <c r="AG15" s="171"/>
      <c r="AH15" s="171"/>
      <c r="AI15" s="171"/>
      <c r="AJ15" s="171"/>
      <c r="AK15" s="171"/>
      <c r="AL15" s="171"/>
      <c r="AM15" s="171"/>
    </row>
    <row r="16" spans="1:39" ht="15" customHeight="1">
      <c r="A16" s="89"/>
      <c r="B16" s="94"/>
      <c r="C16" s="302">
        <v>721</v>
      </c>
      <c r="D16" s="296"/>
      <c r="E16" s="297"/>
      <c r="F16" s="295" t="s">
        <v>170</v>
      </c>
      <c r="G16" s="296"/>
      <c r="H16" s="297"/>
      <c r="I16" s="148">
        <f t="shared" si="0"/>
        <v>205785</v>
      </c>
      <c r="J16" s="49">
        <v>52000</v>
      </c>
      <c r="K16" s="50">
        <v>52000</v>
      </c>
      <c r="L16" s="206">
        <v>67425</v>
      </c>
      <c r="M16" s="50">
        <v>20360</v>
      </c>
      <c r="N16" s="50">
        <v>14000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94"/>
      <c r="AD16" s="89"/>
      <c r="AE16" s="132"/>
      <c r="AF16" s="132"/>
      <c r="AG16" s="132"/>
      <c r="AH16" s="132"/>
      <c r="AI16" s="132"/>
      <c r="AJ16" s="132"/>
      <c r="AK16" s="132"/>
      <c r="AL16" s="132"/>
      <c r="AM16" s="132"/>
    </row>
    <row r="17" spans="1:39" ht="15" customHeight="1">
      <c r="A17" s="89"/>
      <c r="B17" s="94"/>
      <c r="C17" s="302" t="s">
        <v>281</v>
      </c>
      <c r="D17" s="296"/>
      <c r="E17" s="297"/>
      <c r="F17" s="295" t="s">
        <v>161</v>
      </c>
      <c r="G17" s="296"/>
      <c r="H17" s="297"/>
      <c r="I17" s="148">
        <f t="shared" si="0"/>
        <v>8916</v>
      </c>
      <c r="J17" s="49">
        <v>1863</v>
      </c>
      <c r="K17" s="50">
        <v>1863</v>
      </c>
      <c r="L17" s="50">
        <v>1300</v>
      </c>
      <c r="M17" s="50">
        <v>1226</v>
      </c>
      <c r="N17" s="206">
        <v>2664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94"/>
      <c r="AD17" s="89"/>
      <c r="AE17" s="132"/>
      <c r="AF17" s="132"/>
      <c r="AG17" s="132"/>
      <c r="AH17" s="132"/>
      <c r="AI17" s="132"/>
      <c r="AJ17" s="132"/>
      <c r="AK17" s="132"/>
      <c r="AL17" s="132"/>
      <c r="AM17" s="132"/>
    </row>
    <row r="18" spans="1:39" ht="15" customHeight="1">
      <c r="A18" s="89"/>
      <c r="B18" s="94"/>
      <c r="C18" s="301">
        <v>73</v>
      </c>
      <c r="D18" s="293"/>
      <c r="E18" s="294"/>
      <c r="F18" s="292" t="s">
        <v>282</v>
      </c>
      <c r="G18" s="293"/>
      <c r="H18" s="294"/>
      <c r="I18" s="144">
        <f t="shared" si="0"/>
        <v>0</v>
      </c>
      <c r="J18" s="49"/>
      <c r="K18" s="50"/>
      <c r="L18" s="206">
        <v>0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94"/>
      <c r="AD18" s="89"/>
      <c r="AE18" s="129"/>
      <c r="AF18" s="129"/>
      <c r="AG18" s="129"/>
      <c r="AH18" s="129"/>
      <c r="AI18" s="129"/>
      <c r="AJ18" s="129"/>
      <c r="AK18" s="129"/>
      <c r="AL18" s="129"/>
      <c r="AM18" s="129"/>
    </row>
    <row r="19" spans="1:39" ht="15" customHeight="1">
      <c r="A19" s="89"/>
      <c r="B19" s="94"/>
      <c r="C19" s="301">
        <v>74</v>
      </c>
      <c r="D19" s="293"/>
      <c r="E19" s="294"/>
      <c r="F19" s="292" t="s">
        <v>283</v>
      </c>
      <c r="G19" s="293"/>
      <c r="H19" s="294"/>
      <c r="I19" s="144">
        <f t="shared" si="0"/>
        <v>0</v>
      </c>
      <c r="J19" s="49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94"/>
      <c r="AD19" s="89"/>
      <c r="AE19" s="129"/>
      <c r="AF19" s="129"/>
      <c r="AG19" s="129"/>
      <c r="AH19" s="129"/>
      <c r="AI19" s="129"/>
      <c r="AJ19" s="129"/>
      <c r="AK19" s="129"/>
      <c r="AL19" s="129"/>
      <c r="AM19" s="129"/>
    </row>
    <row r="20" spans="1:39" s="173" customFormat="1" ht="15" customHeight="1">
      <c r="A20" s="63"/>
      <c r="B20" s="68"/>
      <c r="C20" s="301">
        <v>75</v>
      </c>
      <c r="D20" s="293"/>
      <c r="E20" s="294"/>
      <c r="F20" s="292" t="s">
        <v>141</v>
      </c>
      <c r="G20" s="293"/>
      <c r="H20" s="294"/>
      <c r="I20" s="144">
        <f t="shared" si="0"/>
        <v>958006.6</v>
      </c>
      <c r="J20" s="145">
        <f>+J21+J24+J25+J26</f>
        <v>249721.2</v>
      </c>
      <c r="K20" s="146">
        <f aca="true" t="shared" si="2" ref="K20:AB20">+K21+K24+K25+K26</f>
        <v>249721.2</v>
      </c>
      <c r="L20" s="146">
        <f t="shared" si="2"/>
        <v>260123.12</v>
      </c>
      <c r="M20" s="146">
        <f t="shared" si="2"/>
        <v>115668.2</v>
      </c>
      <c r="N20" s="146">
        <f t="shared" si="2"/>
        <v>82772.88</v>
      </c>
      <c r="O20" s="146">
        <f t="shared" si="2"/>
        <v>0</v>
      </c>
      <c r="P20" s="146">
        <f t="shared" si="2"/>
        <v>0</v>
      </c>
      <c r="Q20" s="146">
        <f t="shared" si="2"/>
        <v>0</v>
      </c>
      <c r="R20" s="146">
        <f t="shared" si="2"/>
        <v>0</v>
      </c>
      <c r="S20" s="146">
        <f t="shared" si="2"/>
        <v>0</v>
      </c>
      <c r="T20" s="146">
        <f t="shared" si="2"/>
        <v>0</v>
      </c>
      <c r="U20" s="146">
        <f t="shared" si="2"/>
        <v>0</v>
      </c>
      <c r="V20" s="146">
        <f t="shared" si="2"/>
        <v>0</v>
      </c>
      <c r="W20" s="146">
        <f t="shared" si="2"/>
        <v>0</v>
      </c>
      <c r="X20" s="146">
        <f t="shared" si="2"/>
        <v>0</v>
      </c>
      <c r="Y20" s="146">
        <f t="shared" si="2"/>
        <v>0</v>
      </c>
      <c r="Z20" s="146">
        <f t="shared" si="2"/>
        <v>0</v>
      </c>
      <c r="AA20" s="146">
        <f t="shared" si="2"/>
        <v>0</v>
      </c>
      <c r="AB20" s="147">
        <f t="shared" si="2"/>
        <v>0</v>
      </c>
      <c r="AC20" s="68"/>
      <c r="AD20" s="63"/>
      <c r="AE20" s="171"/>
      <c r="AF20" s="171"/>
      <c r="AG20" s="171"/>
      <c r="AH20" s="171"/>
      <c r="AI20" s="171"/>
      <c r="AJ20" s="171"/>
      <c r="AK20" s="171"/>
      <c r="AL20" s="171"/>
      <c r="AM20" s="171"/>
    </row>
    <row r="21" spans="1:39" s="173" customFormat="1" ht="15" customHeight="1">
      <c r="A21" s="63"/>
      <c r="B21" s="68"/>
      <c r="C21" s="302">
        <v>751</v>
      </c>
      <c r="D21" s="296"/>
      <c r="E21" s="297"/>
      <c r="F21" s="295" t="s">
        <v>162</v>
      </c>
      <c r="G21" s="296"/>
      <c r="H21" s="297"/>
      <c r="I21" s="148">
        <f t="shared" si="0"/>
        <v>865431.6</v>
      </c>
      <c r="J21" s="149">
        <f>+J22+J23</f>
        <v>218221.2</v>
      </c>
      <c r="K21" s="150">
        <f aca="true" t="shared" si="3" ref="K21:AB21">+K22+K23</f>
        <v>218221.2</v>
      </c>
      <c r="L21" s="150">
        <f t="shared" si="3"/>
        <v>259473.12</v>
      </c>
      <c r="M21" s="150">
        <f t="shared" si="3"/>
        <v>115243.2</v>
      </c>
      <c r="N21" s="150">
        <f t="shared" si="3"/>
        <v>54272.88</v>
      </c>
      <c r="O21" s="150">
        <f t="shared" si="3"/>
        <v>0</v>
      </c>
      <c r="P21" s="150">
        <f t="shared" si="3"/>
        <v>0</v>
      </c>
      <c r="Q21" s="150">
        <f t="shared" si="3"/>
        <v>0</v>
      </c>
      <c r="R21" s="150">
        <f t="shared" si="3"/>
        <v>0</v>
      </c>
      <c r="S21" s="150">
        <f t="shared" si="3"/>
        <v>0</v>
      </c>
      <c r="T21" s="150">
        <f t="shared" si="3"/>
        <v>0</v>
      </c>
      <c r="U21" s="150">
        <f t="shared" si="3"/>
        <v>0</v>
      </c>
      <c r="V21" s="150">
        <f t="shared" si="3"/>
        <v>0</v>
      </c>
      <c r="W21" s="150">
        <f t="shared" si="3"/>
        <v>0</v>
      </c>
      <c r="X21" s="150">
        <f t="shared" si="3"/>
        <v>0</v>
      </c>
      <c r="Y21" s="150">
        <f t="shared" si="3"/>
        <v>0</v>
      </c>
      <c r="Z21" s="150">
        <f t="shared" si="3"/>
        <v>0</v>
      </c>
      <c r="AA21" s="150">
        <f t="shared" si="3"/>
        <v>0</v>
      </c>
      <c r="AB21" s="151">
        <f t="shared" si="3"/>
        <v>0</v>
      </c>
      <c r="AC21" s="68"/>
      <c r="AD21" s="63"/>
      <c r="AE21" s="174"/>
      <c r="AF21" s="174"/>
      <c r="AG21" s="174"/>
      <c r="AH21" s="174"/>
      <c r="AI21" s="174"/>
      <c r="AJ21" s="174"/>
      <c r="AK21" s="174"/>
      <c r="AL21" s="174"/>
      <c r="AM21" s="174"/>
    </row>
    <row r="22" spans="1:39" ht="15" customHeight="1">
      <c r="A22" s="89"/>
      <c r="B22" s="94"/>
      <c r="C22" s="305">
        <v>7511</v>
      </c>
      <c r="D22" s="299"/>
      <c r="E22" s="300"/>
      <c r="F22" s="298" t="s">
        <v>18</v>
      </c>
      <c r="G22" s="299"/>
      <c r="H22" s="300"/>
      <c r="I22" s="152">
        <f t="shared" si="0"/>
        <v>854343.12</v>
      </c>
      <c r="J22" s="49">
        <v>213721.2</v>
      </c>
      <c r="K22" s="50">
        <v>213721.2</v>
      </c>
      <c r="L22" s="206">
        <v>257973.12</v>
      </c>
      <c r="M22" s="206">
        <v>114654.72</v>
      </c>
      <c r="N22" s="50">
        <v>54272.88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94"/>
      <c r="AD22" s="89"/>
      <c r="AE22" s="132"/>
      <c r="AF22" s="132"/>
      <c r="AG22" s="132"/>
      <c r="AH22" s="132"/>
      <c r="AI22" s="132"/>
      <c r="AJ22" s="132"/>
      <c r="AK22" s="132"/>
      <c r="AL22" s="132"/>
      <c r="AM22" s="132"/>
    </row>
    <row r="23" spans="1:39" ht="15" customHeight="1">
      <c r="A23" s="89"/>
      <c r="B23" s="94"/>
      <c r="C23" s="305">
        <v>7512</v>
      </c>
      <c r="D23" s="299"/>
      <c r="E23" s="300"/>
      <c r="F23" s="298" t="s">
        <v>160</v>
      </c>
      <c r="G23" s="299"/>
      <c r="H23" s="300"/>
      <c r="I23" s="152">
        <f t="shared" si="0"/>
        <v>11088.48</v>
      </c>
      <c r="J23" s="49">
        <v>4500</v>
      </c>
      <c r="K23" s="50">
        <v>4500</v>
      </c>
      <c r="L23" s="50">
        <v>1500</v>
      </c>
      <c r="M23" s="50">
        <v>588.48</v>
      </c>
      <c r="N23" s="50"/>
      <c r="O23" s="50"/>
      <c r="P23" s="50"/>
      <c r="Q23" s="50"/>
      <c r="R23" s="50"/>
      <c r="S23" s="50"/>
      <c r="T23" s="50"/>
      <c r="U23" s="50"/>
      <c r="V23" s="50">
        <v>0</v>
      </c>
      <c r="W23" s="50"/>
      <c r="X23" s="50"/>
      <c r="Y23" s="50"/>
      <c r="Z23" s="50"/>
      <c r="AA23" s="50"/>
      <c r="AB23" s="51"/>
      <c r="AC23" s="94"/>
      <c r="AD23" s="89"/>
      <c r="AE23" s="132"/>
      <c r="AF23" s="132"/>
      <c r="AG23" s="132"/>
      <c r="AH23" s="132"/>
      <c r="AI23" s="132"/>
      <c r="AJ23" s="132"/>
      <c r="AK23" s="132"/>
      <c r="AL23" s="132"/>
      <c r="AM23" s="132"/>
    </row>
    <row r="24" spans="1:39" ht="15" customHeight="1">
      <c r="A24" s="89"/>
      <c r="B24" s="94"/>
      <c r="C24" s="302">
        <v>752</v>
      </c>
      <c r="D24" s="296"/>
      <c r="E24" s="297"/>
      <c r="F24" s="295" t="s">
        <v>163</v>
      </c>
      <c r="G24" s="296"/>
      <c r="H24" s="297"/>
      <c r="I24" s="148">
        <f t="shared" si="0"/>
        <v>0</v>
      </c>
      <c r="J24" s="49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94"/>
      <c r="AD24" s="89"/>
      <c r="AE24" s="132"/>
      <c r="AF24" s="132"/>
      <c r="AG24" s="132"/>
      <c r="AH24" s="132"/>
      <c r="AI24" s="132"/>
      <c r="AJ24" s="132"/>
      <c r="AK24" s="132"/>
      <c r="AL24" s="132"/>
      <c r="AM24" s="132"/>
    </row>
    <row r="25" spans="1:39" ht="15" customHeight="1">
      <c r="A25" s="89"/>
      <c r="B25" s="94"/>
      <c r="C25" s="302">
        <v>753</v>
      </c>
      <c r="D25" s="296"/>
      <c r="E25" s="297"/>
      <c r="F25" s="295" t="s">
        <v>164</v>
      </c>
      <c r="G25" s="296"/>
      <c r="H25" s="297"/>
      <c r="I25" s="148">
        <f t="shared" si="0"/>
        <v>92575</v>
      </c>
      <c r="J25" s="49">
        <v>31500</v>
      </c>
      <c r="K25" s="50">
        <v>31500</v>
      </c>
      <c r="L25" s="50">
        <v>650</v>
      </c>
      <c r="M25" s="50">
        <v>425</v>
      </c>
      <c r="N25" s="50">
        <v>28500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94"/>
      <c r="AD25" s="89"/>
      <c r="AE25" s="132"/>
      <c r="AF25" s="132"/>
      <c r="AG25" s="132"/>
      <c r="AH25" s="132"/>
      <c r="AI25" s="132"/>
      <c r="AJ25" s="132"/>
      <c r="AK25" s="132"/>
      <c r="AL25" s="132"/>
      <c r="AM25" s="132"/>
    </row>
    <row r="26" spans="1:39" ht="15" customHeight="1">
      <c r="A26" s="89"/>
      <c r="B26" s="94"/>
      <c r="C26" s="302">
        <v>754</v>
      </c>
      <c r="D26" s="296"/>
      <c r="E26" s="297"/>
      <c r="F26" s="295" t="s">
        <v>165</v>
      </c>
      <c r="G26" s="296"/>
      <c r="H26" s="297"/>
      <c r="I26" s="148">
        <f t="shared" si="0"/>
        <v>0</v>
      </c>
      <c r="J26" s="49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94"/>
      <c r="AD26" s="89"/>
      <c r="AE26" s="132"/>
      <c r="AF26" s="132"/>
      <c r="AG26" s="132"/>
      <c r="AH26" s="132"/>
      <c r="AI26" s="132"/>
      <c r="AJ26" s="132"/>
      <c r="AK26" s="132"/>
      <c r="AL26" s="132"/>
      <c r="AM26" s="132"/>
    </row>
    <row r="27" spans="1:39" s="173" customFormat="1" ht="15" customHeight="1">
      <c r="A27" s="63"/>
      <c r="B27" s="68"/>
      <c r="C27" s="301">
        <v>76</v>
      </c>
      <c r="D27" s="293"/>
      <c r="E27" s="294"/>
      <c r="F27" s="292" t="s">
        <v>142</v>
      </c>
      <c r="G27" s="293"/>
      <c r="H27" s="294"/>
      <c r="I27" s="144">
        <f t="shared" si="0"/>
        <v>0</v>
      </c>
      <c r="J27" s="145">
        <f>+J28+J29+J30+J31</f>
        <v>0</v>
      </c>
      <c r="K27" s="146">
        <f aca="true" t="shared" si="4" ref="K27:X27">+K28+K29+K30+K31</f>
        <v>0</v>
      </c>
      <c r="L27" s="146">
        <f t="shared" si="4"/>
        <v>0</v>
      </c>
      <c r="M27" s="146">
        <f t="shared" si="4"/>
        <v>0</v>
      </c>
      <c r="N27" s="146">
        <f t="shared" si="4"/>
        <v>0</v>
      </c>
      <c r="O27" s="146">
        <f t="shared" si="4"/>
        <v>0</v>
      </c>
      <c r="P27" s="146">
        <f t="shared" si="4"/>
        <v>0</v>
      </c>
      <c r="Q27" s="146">
        <f t="shared" si="4"/>
        <v>0</v>
      </c>
      <c r="R27" s="146">
        <f t="shared" si="4"/>
        <v>0</v>
      </c>
      <c r="S27" s="146">
        <f t="shared" si="4"/>
        <v>0</v>
      </c>
      <c r="T27" s="146">
        <f t="shared" si="4"/>
        <v>0</v>
      </c>
      <c r="U27" s="146">
        <f t="shared" si="4"/>
        <v>0</v>
      </c>
      <c r="V27" s="146">
        <f t="shared" si="4"/>
        <v>0</v>
      </c>
      <c r="W27" s="146">
        <f t="shared" si="4"/>
        <v>0</v>
      </c>
      <c r="X27" s="146">
        <f t="shared" si="4"/>
        <v>0</v>
      </c>
      <c r="Y27" s="146">
        <f>+Y28+Y29+Y30+Y31</f>
        <v>0</v>
      </c>
      <c r="Z27" s="146">
        <f>+Z28+Z29+Z30+Z31</f>
        <v>0</v>
      </c>
      <c r="AA27" s="146">
        <f>+AA28+AA29+AA30+AA31</f>
        <v>0</v>
      </c>
      <c r="AB27" s="147">
        <f>+AB28+AB29+AB30+AB31</f>
        <v>0</v>
      </c>
      <c r="AC27" s="68"/>
      <c r="AD27" s="63"/>
      <c r="AE27" s="171"/>
      <c r="AF27" s="171"/>
      <c r="AG27" s="171"/>
      <c r="AH27" s="171"/>
      <c r="AI27" s="171"/>
      <c r="AJ27" s="171"/>
      <c r="AK27" s="171"/>
      <c r="AL27" s="171"/>
      <c r="AM27" s="171"/>
    </row>
    <row r="28" spans="1:39" ht="15" customHeight="1">
      <c r="A28" s="89"/>
      <c r="B28" s="94"/>
      <c r="C28" s="302">
        <v>761</v>
      </c>
      <c r="D28" s="296"/>
      <c r="E28" s="297"/>
      <c r="F28" s="295" t="s">
        <v>166</v>
      </c>
      <c r="G28" s="296"/>
      <c r="H28" s="297"/>
      <c r="I28" s="148">
        <f t="shared" si="0"/>
        <v>0</v>
      </c>
      <c r="J28" s="49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94"/>
      <c r="AD28" s="89"/>
      <c r="AE28" s="132"/>
      <c r="AF28" s="132"/>
      <c r="AG28" s="132"/>
      <c r="AH28" s="132"/>
      <c r="AI28" s="132"/>
      <c r="AJ28" s="132"/>
      <c r="AK28" s="132"/>
      <c r="AL28" s="132"/>
      <c r="AM28" s="132"/>
    </row>
    <row r="29" spans="1:39" ht="15" customHeight="1">
      <c r="A29" s="89"/>
      <c r="B29" s="94"/>
      <c r="C29" s="302">
        <v>762</v>
      </c>
      <c r="D29" s="296"/>
      <c r="E29" s="297"/>
      <c r="F29" s="295" t="s">
        <v>167</v>
      </c>
      <c r="G29" s="296"/>
      <c r="H29" s="297"/>
      <c r="I29" s="148">
        <f t="shared" si="0"/>
        <v>0</v>
      </c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94"/>
      <c r="AD29" s="89"/>
      <c r="AE29" s="132"/>
      <c r="AF29" s="132"/>
      <c r="AG29" s="132"/>
      <c r="AH29" s="132"/>
      <c r="AI29" s="132"/>
      <c r="AJ29" s="132"/>
      <c r="AK29" s="132"/>
      <c r="AL29" s="132"/>
      <c r="AM29" s="132"/>
    </row>
    <row r="30" spans="1:39" ht="15" customHeight="1">
      <c r="A30" s="89"/>
      <c r="B30" s="94"/>
      <c r="C30" s="302">
        <v>763</v>
      </c>
      <c r="D30" s="296"/>
      <c r="E30" s="297"/>
      <c r="F30" s="295" t="s">
        <v>168</v>
      </c>
      <c r="G30" s="296"/>
      <c r="H30" s="297"/>
      <c r="I30" s="148">
        <f t="shared" si="0"/>
        <v>0</v>
      </c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94"/>
      <c r="AD30" s="89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spans="1:39" ht="15" customHeight="1">
      <c r="A31" s="89"/>
      <c r="B31" s="94"/>
      <c r="C31" s="302">
        <v>764</v>
      </c>
      <c r="D31" s="296"/>
      <c r="E31" s="297"/>
      <c r="F31" s="295" t="s">
        <v>169</v>
      </c>
      <c r="G31" s="296"/>
      <c r="H31" s="297"/>
      <c r="I31" s="148">
        <f t="shared" si="0"/>
        <v>0</v>
      </c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94"/>
      <c r="AD31" s="89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1:39" ht="15" customHeight="1">
      <c r="A32" s="89"/>
      <c r="B32" s="94"/>
      <c r="C32" s="301">
        <v>77</v>
      </c>
      <c r="D32" s="293"/>
      <c r="E32" s="294"/>
      <c r="F32" s="292" t="s">
        <v>143</v>
      </c>
      <c r="G32" s="293"/>
      <c r="H32" s="294"/>
      <c r="I32" s="144">
        <f t="shared" si="0"/>
        <v>0</v>
      </c>
      <c r="J32" s="49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94"/>
      <c r="AD32" s="89"/>
      <c r="AE32" s="129"/>
      <c r="AF32" s="129"/>
      <c r="AG32" s="129"/>
      <c r="AH32" s="129"/>
      <c r="AI32" s="129"/>
      <c r="AJ32" s="129"/>
      <c r="AK32" s="129"/>
      <c r="AL32" s="129"/>
      <c r="AM32" s="129"/>
    </row>
    <row r="33" spans="1:39" s="173" customFormat="1" ht="15" customHeight="1">
      <c r="A33" s="63"/>
      <c r="B33" s="68"/>
      <c r="C33" s="301">
        <v>78</v>
      </c>
      <c r="D33" s="293"/>
      <c r="E33" s="294"/>
      <c r="F33" s="292" t="s">
        <v>144</v>
      </c>
      <c r="G33" s="293"/>
      <c r="H33" s="294"/>
      <c r="I33" s="144">
        <f t="shared" si="0"/>
        <v>10953.74</v>
      </c>
      <c r="J33" s="145">
        <f>+J34+J35+J36</f>
        <v>5476.87</v>
      </c>
      <c r="K33" s="145">
        <f aca="true" t="shared" si="5" ref="K33:AB33">+K34+K35+K36</f>
        <v>5476.87</v>
      </c>
      <c r="L33" s="145">
        <f t="shared" si="5"/>
        <v>0</v>
      </c>
      <c r="M33" s="145">
        <f t="shared" si="5"/>
        <v>0</v>
      </c>
      <c r="N33" s="145">
        <f t="shared" si="5"/>
        <v>0</v>
      </c>
      <c r="O33" s="145">
        <f t="shared" si="5"/>
        <v>0</v>
      </c>
      <c r="P33" s="145">
        <f t="shared" si="5"/>
        <v>0</v>
      </c>
      <c r="Q33" s="145">
        <f t="shared" si="5"/>
        <v>0</v>
      </c>
      <c r="R33" s="145">
        <f t="shared" si="5"/>
        <v>0</v>
      </c>
      <c r="S33" s="145">
        <f t="shared" si="5"/>
        <v>0</v>
      </c>
      <c r="T33" s="145">
        <f t="shared" si="5"/>
        <v>0</v>
      </c>
      <c r="U33" s="145">
        <f t="shared" si="5"/>
        <v>0</v>
      </c>
      <c r="V33" s="145">
        <f t="shared" si="5"/>
        <v>0</v>
      </c>
      <c r="W33" s="145">
        <f t="shared" si="5"/>
        <v>0</v>
      </c>
      <c r="X33" s="145">
        <f t="shared" si="5"/>
        <v>0</v>
      </c>
      <c r="Y33" s="145">
        <f t="shared" si="5"/>
        <v>0</v>
      </c>
      <c r="Z33" s="145">
        <f t="shared" si="5"/>
        <v>0</v>
      </c>
      <c r="AA33" s="145">
        <f t="shared" si="5"/>
        <v>0</v>
      </c>
      <c r="AB33" s="145">
        <f t="shared" si="5"/>
        <v>0</v>
      </c>
      <c r="AC33" s="68"/>
      <c r="AD33" s="63"/>
      <c r="AE33" s="171"/>
      <c r="AF33" s="171"/>
      <c r="AG33" s="171"/>
      <c r="AH33" s="171"/>
      <c r="AI33" s="171"/>
      <c r="AJ33" s="171"/>
      <c r="AK33" s="171"/>
      <c r="AL33" s="171"/>
      <c r="AM33" s="171"/>
    </row>
    <row r="34" spans="1:39" ht="15" customHeight="1">
      <c r="A34" s="89"/>
      <c r="B34" s="94"/>
      <c r="C34" s="302">
        <v>781</v>
      </c>
      <c r="D34" s="296"/>
      <c r="E34" s="297"/>
      <c r="F34" s="295" t="s">
        <v>171</v>
      </c>
      <c r="G34" s="296"/>
      <c r="H34" s="297"/>
      <c r="I34" s="148">
        <f t="shared" si="0"/>
        <v>0</v>
      </c>
      <c r="J34" s="49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94"/>
      <c r="AD34" s="89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1:39" ht="15" customHeight="1">
      <c r="A35" s="89"/>
      <c r="B35" s="94"/>
      <c r="C35" s="302" t="s">
        <v>695</v>
      </c>
      <c r="D35" s="296"/>
      <c r="E35" s="297"/>
      <c r="F35" s="295" t="s">
        <v>696</v>
      </c>
      <c r="G35" s="296"/>
      <c r="H35" s="297"/>
      <c r="I35" s="148"/>
      <c r="J35" s="49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94"/>
      <c r="AD35" s="89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1:39" s="173" customFormat="1" ht="15" customHeight="1">
      <c r="A36" s="63"/>
      <c r="B36" s="68"/>
      <c r="C36" s="302">
        <v>788</v>
      </c>
      <c r="D36" s="296"/>
      <c r="E36" s="297"/>
      <c r="F36" s="295" t="s">
        <v>144</v>
      </c>
      <c r="G36" s="296"/>
      <c r="H36" s="297"/>
      <c r="I36" s="148">
        <f t="shared" si="0"/>
        <v>10953.74</v>
      </c>
      <c r="J36" s="149">
        <f>+J37+J38+J39+J40</f>
        <v>5476.87</v>
      </c>
      <c r="K36" s="150">
        <f aca="true" t="shared" si="6" ref="K36:X36">+K37+K38+K39+K40</f>
        <v>5476.87</v>
      </c>
      <c r="L36" s="150">
        <f t="shared" si="6"/>
        <v>0</v>
      </c>
      <c r="M36" s="150">
        <f t="shared" si="6"/>
        <v>0</v>
      </c>
      <c r="N36" s="150">
        <f t="shared" si="6"/>
        <v>0</v>
      </c>
      <c r="O36" s="150">
        <f t="shared" si="6"/>
        <v>0</v>
      </c>
      <c r="P36" s="150">
        <f t="shared" si="6"/>
        <v>0</v>
      </c>
      <c r="Q36" s="150">
        <f t="shared" si="6"/>
        <v>0</v>
      </c>
      <c r="R36" s="150">
        <f t="shared" si="6"/>
        <v>0</v>
      </c>
      <c r="S36" s="150">
        <f t="shared" si="6"/>
        <v>0</v>
      </c>
      <c r="T36" s="150">
        <f t="shared" si="6"/>
        <v>0</v>
      </c>
      <c r="U36" s="150">
        <f t="shared" si="6"/>
        <v>0</v>
      </c>
      <c r="V36" s="150">
        <f t="shared" si="6"/>
        <v>0</v>
      </c>
      <c r="W36" s="150">
        <f t="shared" si="6"/>
        <v>0</v>
      </c>
      <c r="X36" s="150">
        <f t="shared" si="6"/>
        <v>0</v>
      </c>
      <c r="Y36" s="150">
        <f>+Y37+Y38+Y39+Y40</f>
        <v>0</v>
      </c>
      <c r="Z36" s="150">
        <f>+Z37+Z38+Z39+Z40</f>
        <v>0</v>
      </c>
      <c r="AA36" s="150">
        <f>+AA37+AA38+AA39+AA40</f>
        <v>0</v>
      </c>
      <c r="AB36" s="151">
        <f>+AB37+AB38+AB39+AB40</f>
        <v>0</v>
      </c>
      <c r="AC36" s="68"/>
      <c r="AD36" s="63"/>
      <c r="AE36" s="174"/>
      <c r="AF36" s="174"/>
      <c r="AG36" s="174"/>
      <c r="AH36" s="174"/>
      <c r="AI36" s="174"/>
      <c r="AJ36" s="174"/>
      <c r="AK36" s="174"/>
      <c r="AL36" s="174"/>
      <c r="AM36" s="174"/>
    </row>
    <row r="37" spans="1:39" ht="15" customHeight="1">
      <c r="A37" s="89"/>
      <c r="B37" s="94"/>
      <c r="C37" s="305">
        <v>7881</v>
      </c>
      <c r="D37" s="299"/>
      <c r="E37" s="300"/>
      <c r="F37" s="298" t="s">
        <v>175</v>
      </c>
      <c r="G37" s="299"/>
      <c r="H37" s="300"/>
      <c r="I37" s="152">
        <f t="shared" si="0"/>
        <v>0</v>
      </c>
      <c r="J37" s="49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94"/>
      <c r="AD37" s="89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1:39" ht="15" customHeight="1">
      <c r="A38" s="89"/>
      <c r="B38" s="94"/>
      <c r="C38" s="305">
        <v>7883</v>
      </c>
      <c r="D38" s="299"/>
      <c r="E38" s="300"/>
      <c r="F38" s="298" t="s">
        <v>174</v>
      </c>
      <c r="G38" s="299"/>
      <c r="H38" s="300"/>
      <c r="I38" s="152">
        <f t="shared" si="0"/>
        <v>10953.74</v>
      </c>
      <c r="J38" s="49">
        <v>5476.87</v>
      </c>
      <c r="K38" s="50">
        <v>5476.87</v>
      </c>
      <c r="L38" s="50">
        <v>0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  <c r="AC38" s="94"/>
      <c r="AD38" s="89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1:39" ht="15" customHeight="1">
      <c r="A39" s="89"/>
      <c r="B39" s="94"/>
      <c r="C39" s="305" t="s">
        <v>8</v>
      </c>
      <c r="D39" s="299"/>
      <c r="E39" s="300"/>
      <c r="F39" s="298" t="s">
        <v>172</v>
      </c>
      <c r="G39" s="299"/>
      <c r="H39" s="300"/>
      <c r="I39" s="152">
        <f t="shared" si="0"/>
        <v>0</v>
      </c>
      <c r="J39" s="49"/>
      <c r="K39" s="50"/>
      <c r="L39" s="50"/>
      <c r="M39" s="50"/>
      <c r="N39" s="206">
        <v>0</v>
      </c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94"/>
      <c r="AD39" s="89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1:39" ht="15" customHeight="1">
      <c r="A40" s="89"/>
      <c r="B40" s="94"/>
      <c r="C40" s="305">
        <v>7888</v>
      </c>
      <c r="D40" s="299"/>
      <c r="E40" s="300"/>
      <c r="F40" s="298" t="s">
        <v>173</v>
      </c>
      <c r="G40" s="299"/>
      <c r="H40" s="300"/>
      <c r="I40" s="152">
        <f t="shared" si="0"/>
        <v>0</v>
      </c>
      <c r="J40" s="49"/>
      <c r="K40" s="50"/>
      <c r="L40" s="50"/>
      <c r="M40" s="50"/>
      <c r="N40" s="50">
        <v>0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94"/>
      <c r="AD40" s="89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1:39" ht="15" customHeight="1">
      <c r="A41" s="89"/>
      <c r="B41" s="94"/>
      <c r="C41" s="301">
        <v>79</v>
      </c>
      <c r="D41" s="293"/>
      <c r="E41" s="294"/>
      <c r="F41" s="292" t="s">
        <v>145</v>
      </c>
      <c r="G41" s="293"/>
      <c r="H41" s="294"/>
      <c r="I41" s="144">
        <f t="shared" si="0"/>
        <v>0</v>
      </c>
      <c r="J41" s="5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94"/>
      <c r="AD41" s="89"/>
      <c r="AE41" s="129"/>
      <c r="AF41" s="129"/>
      <c r="AG41" s="129"/>
      <c r="AH41" s="129"/>
      <c r="AI41" s="129"/>
      <c r="AJ41" s="129"/>
      <c r="AK41" s="129"/>
      <c r="AL41" s="129"/>
      <c r="AM41" s="129"/>
    </row>
    <row r="42" spans="1:39" s="173" customFormat="1" ht="21.75" customHeight="1">
      <c r="A42" s="63"/>
      <c r="B42" s="68"/>
      <c r="C42" s="158">
        <v>7</v>
      </c>
      <c r="D42" s="153"/>
      <c r="E42" s="153"/>
      <c r="F42" s="154" t="s">
        <v>229</v>
      </c>
      <c r="G42" s="153"/>
      <c r="H42" s="155"/>
      <c r="I42" s="156">
        <f>+I14+I15+I18+I19+I20+I27+I32+I33+I41</f>
        <v>1195411.34</v>
      </c>
      <c r="J42" s="157">
        <f aca="true" t="shared" si="7" ref="J42:AB42">+J14+J15+J18+J19+J20+J27+J32+J33+J41</f>
        <v>310161.07</v>
      </c>
      <c r="K42" s="157">
        <f t="shared" si="7"/>
        <v>310161.07</v>
      </c>
      <c r="L42" s="157">
        <f t="shared" si="7"/>
        <v>329668.12</v>
      </c>
      <c r="M42" s="157">
        <f t="shared" si="7"/>
        <v>137984.2</v>
      </c>
      <c r="N42" s="157">
        <f t="shared" si="7"/>
        <v>107436.88</v>
      </c>
      <c r="O42" s="157">
        <f t="shared" si="7"/>
        <v>0</v>
      </c>
      <c r="P42" s="157">
        <f t="shared" si="7"/>
        <v>0</v>
      </c>
      <c r="Q42" s="157">
        <f t="shared" si="7"/>
        <v>0</v>
      </c>
      <c r="R42" s="157">
        <f t="shared" si="7"/>
        <v>0</v>
      </c>
      <c r="S42" s="157">
        <f t="shared" si="7"/>
        <v>0</v>
      </c>
      <c r="T42" s="157">
        <f t="shared" si="7"/>
        <v>0</v>
      </c>
      <c r="U42" s="157">
        <f t="shared" si="7"/>
        <v>0</v>
      </c>
      <c r="V42" s="157">
        <f t="shared" si="7"/>
        <v>0</v>
      </c>
      <c r="W42" s="157">
        <f t="shared" si="7"/>
        <v>0</v>
      </c>
      <c r="X42" s="157">
        <f t="shared" si="7"/>
        <v>0</v>
      </c>
      <c r="Y42" s="157">
        <f t="shared" si="7"/>
        <v>0</v>
      </c>
      <c r="Z42" s="157">
        <f t="shared" si="7"/>
        <v>0</v>
      </c>
      <c r="AA42" s="157">
        <f t="shared" si="7"/>
        <v>0</v>
      </c>
      <c r="AB42" s="159">
        <f t="shared" si="7"/>
        <v>0</v>
      </c>
      <c r="AC42" s="68"/>
      <c r="AD42" s="63"/>
      <c r="AE42" s="171"/>
      <c r="AF42" s="171"/>
      <c r="AG42" s="171"/>
      <c r="AH42" s="171"/>
      <c r="AI42" s="171"/>
      <c r="AJ42" s="171"/>
      <c r="AK42" s="171"/>
      <c r="AL42" s="171"/>
      <c r="AM42" s="171"/>
    </row>
    <row r="43" spans="1:39" ht="24" customHeight="1">
      <c r="A43" s="89"/>
      <c r="B43" s="94"/>
      <c r="C43" s="68"/>
      <c r="D43" s="68"/>
      <c r="E43" s="68"/>
      <c r="F43" s="68"/>
      <c r="G43" s="68"/>
      <c r="H43" s="68"/>
      <c r="I43" s="68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89"/>
      <c r="AE43" s="133"/>
      <c r="AF43" s="133"/>
      <c r="AG43" s="133"/>
      <c r="AH43" s="133"/>
      <c r="AI43" s="133"/>
      <c r="AJ43" s="133"/>
      <c r="AK43" s="133"/>
      <c r="AL43" s="133"/>
      <c r="AM43" s="133"/>
    </row>
    <row r="44" spans="1:39" ht="13.5" customHeight="1" thickBot="1">
      <c r="A44" s="89"/>
      <c r="B44" s="94"/>
      <c r="C44" s="68"/>
      <c r="D44" s="68"/>
      <c r="E44" s="68"/>
      <c r="F44" s="68"/>
      <c r="G44" s="68"/>
      <c r="H44" s="68"/>
      <c r="I44" s="68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89"/>
      <c r="AE44" s="133"/>
      <c r="AF44" s="133"/>
      <c r="AG44" s="133"/>
      <c r="AH44" s="133"/>
      <c r="AI44" s="133"/>
      <c r="AJ44" s="133"/>
      <c r="AK44" s="133"/>
      <c r="AL44" s="133"/>
      <c r="AM44" s="133"/>
    </row>
    <row r="45" spans="1:39" ht="13.5" customHeight="1">
      <c r="A45" s="89"/>
      <c r="B45" s="94"/>
      <c r="C45" s="217" t="s">
        <v>226</v>
      </c>
      <c r="D45" s="303"/>
      <c r="E45" s="303"/>
      <c r="F45" s="227" t="s">
        <v>146</v>
      </c>
      <c r="G45" s="228"/>
      <c r="H45" s="228"/>
      <c r="I45" s="229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89"/>
      <c r="AE45" s="133"/>
      <c r="AF45" s="133"/>
      <c r="AG45" s="133"/>
      <c r="AH45" s="133"/>
      <c r="AI45" s="133"/>
      <c r="AJ45" s="133"/>
      <c r="AK45" s="133"/>
      <c r="AL45" s="133"/>
      <c r="AM45" s="133"/>
    </row>
    <row r="46" spans="1:39" ht="13.5" customHeight="1" thickBot="1">
      <c r="A46" s="89"/>
      <c r="B46" s="94"/>
      <c r="C46" s="219"/>
      <c r="D46" s="304"/>
      <c r="E46" s="304"/>
      <c r="F46" s="230"/>
      <c r="G46" s="231"/>
      <c r="H46" s="231"/>
      <c r="I46" s="232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89"/>
      <c r="AE46" s="133"/>
      <c r="AF46" s="133"/>
      <c r="AG46" s="133"/>
      <c r="AH46" s="133"/>
      <c r="AI46" s="133"/>
      <c r="AJ46" s="133"/>
      <c r="AK46" s="133"/>
      <c r="AL46" s="133"/>
      <c r="AM46" s="133"/>
    </row>
    <row r="47" spans="1:30" ht="3.75" customHeight="1">
      <c r="A47" s="89"/>
      <c r="B47" s="94"/>
      <c r="C47" s="68"/>
      <c r="D47" s="68"/>
      <c r="E47" s="68"/>
      <c r="F47" s="68"/>
      <c r="G47" s="68"/>
      <c r="H47" s="68"/>
      <c r="I47" s="68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89"/>
    </row>
    <row r="48" spans="1:39" s="173" customFormat="1" ht="45" customHeight="1">
      <c r="A48" s="63"/>
      <c r="B48" s="68"/>
      <c r="C48" s="321" t="s">
        <v>136</v>
      </c>
      <c r="D48" s="322"/>
      <c r="E48" s="323"/>
      <c r="F48" s="321" t="s">
        <v>7</v>
      </c>
      <c r="G48" s="322"/>
      <c r="H48" s="323"/>
      <c r="I48" s="140" t="s">
        <v>137</v>
      </c>
      <c r="J48" s="141" t="str">
        <f aca="true" t="shared" si="8" ref="J48:AB48">+J13</f>
        <v>2203-Centro de Atividades Ocupacionais</v>
      </c>
      <c r="K48" s="141" t="str">
        <f t="shared" si="8"/>
        <v>2203-Centro de Atividades Ocupacionais</v>
      </c>
      <c r="L48" s="141" t="str">
        <f t="shared" si="8"/>
        <v>2205-Lar Residencial</v>
      </c>
      <c r="M48" s="141" t="str">
        <f t="shared" si="8"/>
        <v>2205-Lar Residencial</v>
      </c>
      <c r="N48" s="141" t="str">
        <f t="shared" si="8"/>
        <v>2106-Residência</v>
      </c>
      <c r="O48" s="141">
        <f t="shared" si="8"/>
        <v>0</v>
      </c>
      <c r="P48" s="141">
        <f t="shared" si="8"/>
        <v>0</v>
      </c>
      <c r="Q48" s="141">
        <f t="shared" si="8"/>
        <v>0</v>
      </c>
      <c r="R48" s="141">
        <f t="shared" si="8"/>
        <v>0</v>
      </c>
      <c r="S48" s="141">
        <f t="shared" si="8"/>
        <v>0</v>
      </c>
      <c r="T48" s="141">
        <f t="shared" si="8"/>
        <v>0</v>
      </c>
      <c r="U48" s="141">
        <f t="shared" si="8"/>
        <v>0</v>
      </c>
      <c r="V48" s="141" t="str">
        <f t="shared" si="8"/>
        <v>Hipoterapia</v>
      </c>
      <c r="W48" s="141" t="str">
        <f t="shared" si="8"/>
        <v>Hidroterapia</v>
      </c>
      <c r="X48" s="141" t="str">
        <f t="shared" si="8"/>
        <v>CRIO</v>
      </c>
      <c r="Y48" s="141" t="str">
        <f t="shared" si="8"/>
        <v>Ludoapta</v>
      </c>
      <c r="Z48" s="141">
        <f t="shared" si="8"/>
        <v>0</v>
      </c>
      <c r="AA48" s="141">
        <f t="shared" si="8"/>
        <v>0</v>
      </c>
      <c r="AB48" s="141" t="str">
        <f t="shared" si="8"/>
        <v>OUTROS</v>
      </c>
      <c r="AC48" s="68"/>
      <c r="AD48" s="63"/>
      <c r="AE48" s="171"/>
      <c r="AF48" s="171"/>
      <c r="AG48" s="171"/>
      <c r="AH48" s="171"/>
      <c r="AI48" s="171"/>
      <c r="AJ48" s="171"/>
      <c r="AK48" s="171"/>
      <c r="AL48" s="171"/>
      <c r="AM48" s="171"/>
    </row>
    <row r="49" spans="1:39" ht="15" customHeight="1">
      <c r="A49" s="89"/>
      <c r="B49" s="94"/>
      <c r="C49" s="301">
        <v>61</v>
      </c>
      <c r="D49" s="293"/>
      <c r="E49" s="294"/>
      <c r="F49" s="292" t="s">
        <v>147</v>
      </c>
      <c r="G49" s="293"/>
      <c r="H49" s="294"/>
      <c r="I49" s="144">
        <f>SUM(J49:AB49)</f>
        <v>60200</v>
      </c>
      <c r="J49" s="55">
        <v>21000</v>
      </c>
      <c r="K49" s="56">
        <v>21000</v>
      </c>
      <c r="L49" s="56">
        <v>8000</v>
      </c>
      <c r="M49" s="56">
        <v>7000</v>
      </c>
      <c r="N49" s="56">
        <v>3200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94"/>
      <c r="AD49" s="89"/>
      <c r="AE49" s="129"/>
      <c r="AF49" s="129"/>
      <c r="AG49" s="129"/>
      <c r="AH49" s="129"/>
      <c r="AI49" s="129"/>
      <c r="AJ49" s="129"/>
      <c r="AK49" s="129"/>
      <c r="AL49" s="129"/>
      <c r="AM49" s="129"/>
    </row>
    <row r="50" spans="1:39" s="173" customFormat="1" ht="15" customHeight="1">
      <c r="A50" s="63"/>
      <c r="B50" s="68"/>
      <c r="C50" s="301">
        <v>62</v>
      </c>
      <c r="D50" s="293"/>
      <c r="E50" s="294"/>
      <c r="F50" s="292" t="s">
        <v>148</v>
      </c>
      <c r="G50" s="293"/>
      <c r="H50" s="294"/>
      <c r="I50" s="144">
        <f aca="true" t="shared" si="9" ref="I50:I113">SUM(J50:AB50)</f>
        <v>92003</v>
      </c>
      <c r="J50" s="145">
        <f>+J51+J52+J60+J66+J71+J76</f>
        <v>24018</v>
      </c>
      <c r="K50" s="146">
        <f aca="true" t="shared" si="10" ref="K50:AB50">+K51+K52+K60+K66+K71+K76</f>
        <v>24018</v>
      </c>
      <c r="L50" s="146">
        <f t="shared" si="10"/>
        <v>12012</v>
      </c>
      <c r="M50" s="146">
        <f t="shared" si="10"/>
        <v>7025</v>
      </c>
      <c r="N50" s="146">
        <f t="shared" si="10"/>
        <v>24930</v>
      </c>
      <c r="O50" s="146">
        <f t="shared" si="10"/>
        <v>0</v>
      </c>
      <c r="P50" s="146">
        <f t="shared" si="10"/>
        <v>0</v>
      </c>
      <c r="Q50" s="146">
        <f t="shared" si="10"/>
        <v>0</v>
      </c>
      <c r="R50" s="146">
        <f t="shared" si="10"/>
        <v>0</v>
      </c>
      <c r="S50" s="146">
        <f t="shared" si="10"/>
        <v>0</v>
      </c>
      <c r="T50" s="146">
        <f t="shared" si="10"/>
        <v>0</v>
      </c>
      <c r="U50" s="146">
        <f t="shared" si="10"/>
        <v>0</v>
      </c>
      <c r="V50" s="146">
        <f t="shared" si="10"/>
        <v>0</v>
      </c>
      <c r="W50" s="146">
        <f t="shared" si="10"/>
        <v>0</v>
      </c>
      <c r="X50" s="146">
        <f t="shared" si="10"/>
        <v>0</v>
      </c>
      <c r="Y50" s="146">
        <f t="shared" si="10"/>
        <v>0</v>
      </c>
      <c r="Z50" s="146">
        <f t="shared" si="10"/>
        <v>0</v>
      </c>
      <c r="AA50" s="146">
        <f t="shared" si="10"/>
        <v>0</v>
      </c>
      <c r="AB50" s="147">
        <f t="shared" si="10"/>
        <v>0</v>
      </c>
      <c r="AC50" s="68"/>
      <c r="AD50" s="63"/>
      <c r="AE50" s="171"/>
      <c r="AF50" s="171"/>
      <c r="AG50" s="171"/>
      <c r="AH50" s="171"/>
      <c r="AI50" s="171"/>
      <c r="AJ50" s="171"/>
      <c r="AK50" s="171"/>
      <c r="AL50" s="171"/>
      <c r="AM50" s="171"/>
    </row>
    <row r="51" spans="1:39" ht="15" customHeight="1">
      <c r="A51" s="89"/>
      <c r="B51" s="94"/>
      <c r="C51" s="302">
        <v>621</v>
      </c>
      <c r="D51" s="296"/>
      <c r="E51" s="297"/>
      <c r="F51" s="295" t="s">
        <v>176</v>
      </c>
      <c r="G51" s="296"/>
      <c r="H51" s="297"/>
      <c r="I51" s="148">
        <f t="shared" si="9"/>
        <v>0</v>
      </c>
      <c r="J51" s="49">
        <v>0</v>
      </c>
      <c r="K51" s="50">
        <v>0</v>
      </c>
      <c r="L51" s="50">
        <v>0</v>
      </c>
      <c r="M51" s="50">
        <v>0</v>
      </c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94"/>
      <c r="AD51" s="89"/>
      <c r="AE51" s="132"/>
      <c r="AF51" s="132"/>
      <c r="AG51" s="132"/>
      <c r="AH51" s="132"/>
      <c r="AI51" s="132"/>
      <c r="AJ51" s="132"/>
      <c r="AK51" s="132"/>
      <c r="AL51" s="132"/>
      <c r="AM51" s="132"/>
    </row>
    <row r="52" spans="1:39" s="173" customFormat="1" ht="15" customHeight="1">
      <c r="A52" s="63"/>
      <c r="B52" s="68"/>
      <c r="C52" s="302">
        <v>622</v>
      </c>
      <c r="D52" s="296"/>
      <c r="E52" s="297"/>
      <c r="F52" s="295" t="s">
        <v>177</v>
      </c>
      <c r="G52" s="296"/>
      <c r="H52" s="297"/>
      <c r="I52" s="148">
        <f t="shared" si="9"/>
        <v>17520</v>
      </c>
      <c r="J52" s="149">
        <f>+J53+J54+J55+J56+J57+J58+J59</f>
        <v>4200</v>
      </c>
      <c r="K52" s="150">
        <f aca="true" t="shared" si="11" ref="K52:AB52">+K53+K54+K55+K56+K57+K58+K59</f>
        <v>4200</v>
      </c>
      <c r="L52" s="150">
        <f t="shared" si="11"/>
        <v>1950</v>
      </c>
      <c r="M52" s="150">
        <f t="shared" si="11"/>
        <v>1070</v>
      </c>
      <c r="N52" s="150">
        <f t="shared" si="11"/>
        <v>6100</v>
      </c>
      <c r="O52" s="150">
        <f t="shared" si="11"/>
        <v>0</v>
      </c>
      <c r="P52" s="150">
        <f t="shared" si="11"/>
        <v>0</v>
      </c>
      <c r="Q52" s="150">
        <f t="shared" si="11"/>
        <v>0</v>
      </c>
      <c r="R52" s="150">
        <f t="shared" si="11"/>
        <v>0</v>
      </c>
      <c r="S52" s="150">
        <f t="shared" si="11"/>
        <v>0</v>
      </c>
      <c r="T52" s="150">
        <f t="shared" si="11"/>
        <v>0</v>
      </c>
      <c r="U52" s="150">
        <f t="shared" si="11"/>
        <v>0</v>
      </c>
      <c r="V52" s="150">
        <f t="shared" si="11"/>
        <v>0</v>
      </c>
      <c r="W52" s="150">
        <f t="shared" si="11"/>
        <v>0</v>
      </c>
      <c r="X52" s="150">
        <f t="shared" si="11"/>
        <v>0</v>
      </c>
      <c r="Y52" s="150">
        <f t="shared" si="11"/>
        <v>0</v>
      </c>
      <c r="Z52" s="150">
        <f t="shared" si="11"/>
        <v>0</v>
      </c>
      <c r="AA52" s="150">
        <f t="shared" si="11"/>
        <v>0</v>
      </c>
      <c r="AB52" s="151">
        <f t="shared" si="11"/>
        <v>0</v>
      </c>
      <c r="AC52" s="68"/>
      <c r="AD52" s="63"/>
      <c r="AE52" s="174"/>
      <c r="AF52" s="174"/>
      <c r="AG52" s="174"/>
      <c r="AH52" s="174"/>
      <c r="AI52" s="174"/>
      <c r="AJ52" s="174"/>
      <c r="AK52" s="174"/>
      <c r="AL52" s="174"/>
      <c r="AM52" s="174"/>
    </row>
    <row r="53" spans="1:39" ht="15" customHeight="1">
      <c r="A53" s="89"/>
      <c r="B53" s="94"/>
      <c r="C53" s="305">
        <v>6221</v>
      </c>
      <c r="D53" s="299"/>
      <c r="E53" s="300"/>
      <c r="F53" s="298" t="s">
        <v>178</v>
      </c>
      <c r="G53" s="299"/>
      <c r="H53" s="300"/>
      <c r="I53" s="152">
        <f t="shared" si="9"/>
        <v>2770</v>
      </c>
      <c r="J53" s="49">
        <v>1000</v>
      </c>
      <c r="K53" s="50">
        <v>1000</v>
      </c>
      <c r="L53" s="50">
        <v>450</v>
      </c>
      <c r="M53" s="50">
        <v>320</v>
      </c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94"/>
      <c r="AD53" s="89"/>
      <c r="AE53" s="132"/>
      <c r="AF53" s="132"/>
      <c r="AG53" s="132"/>
      <c r="AH53" s="132"/>
      <c r="AI53" s="132"/>
      <c r="AJ53" s="132"/>
      <c r="AK53" s="132"/>
      <c r="AL53" s="132"/>
      <c r="AM53" s="132"/>
    </row>
    <row r="54" spans="1:39" ht="15" customHeight="1">
      <c r="A54" s="89"/>
      <c r="B54" s="94"/>
      <c r="C54" s="305">
        <v>6222</v>
      </c>
      <c r="D54" s="299"/>
      <c r="E54" s="300"/>
      <c r="F54" s="298" t="s">
        <v>179</v>
      </c>
      <c r="G54" s="299"/>
      <c r="H54" s="300"/>
      <c r="I54" s="152">
        <f t="shared" si="9"/>
        <v>0</v>
      </c>
      <c r="J54" s="49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94"/>
      <c r="AD54" s="89"/>
      <c r="AE54" s="132"/>
      <c r="AF54" s="132"/>
      <c r="AG54" s="132"/>
      <c r="AH54" s="132"/>
      <c r="AI54" s="132"/>
      <c r="AJ54" s="132"/>
      <c r="AK54" s="132"/>
      <c r="AL54" s="132"/>
      <c r="AM54" s="132"/>
    </row>
    <row r="55" spans="1:39" ht="15" customHeight="1">
      <c r="A55" s="89"/>
      <c r="B55" s="94"/>
      <c r="C55" s="305">
        <v>6223</v>
      </c>
      <c r="D55" s="299"/>
      <c r="E55" s="300"/>
      <c r="F55" s="298" t="s">
        <v>180</v>
      </c>
      <c r="G55" s="299"/>
      <c r="H55" s="300"/>
      <c r="I55" s="152">
        <f t="shared" si="9"/>
        <v>0</v>
      </c>
      <c r="J55" s="49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94"/>
      <c r="AD55" s="89"/>
      <c r="AE55" s="132"/>
      <c r="AF55" s="132"/>
      <c r="AG55" s="132"/>
      <c r="AH55" s="132"/>
      <c r="AI55" s="132"/>
      <c r="AJ55" s="132"/>
      <c r="AK55" s="132"/>
      <c r="AL55" s="132"/>
      <c r="AM55" s="132"/>
    </row>
    <row r="56" spans="1:39" ht="15" customHeight="1">
      <c r="A56" s="89"/>
      <c r="B56" s="94"/>
      <c r="C56" s="305">
        <v>6224</v>
      </c>
      <c r="D56" s="299"/>
      <c r="E56" s="300"/>
      <c r="F56" s="298" t="s">
        <v>181</v>
      </c>
      <c r="G56" s="299"/>
      <c r="H56" s="300"/>
      <c r="I56" s="152">
        <f t="shared" si="9"/>
        <v>0</v>
      </c>
      <c r="J56" s="49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94"/>
      <c r="AD56" s="89"/>
      <c r="AE56" s="132"/>
      <c r="AF56" s="132"/>
      <c r="AG56" s="132"/>
      <c r="AH56" s="132"/>
      <c r="AI56" s="132"/>
      <c r="AJ56" s="132"/>
      <c r="AK56" s="132"/>
      <c r="AL56" s="132"/>
      <c r="AM56" s="132"/>
    </row>
    <row r="57" spans="1:39" ht="15" customHeight="1">
      <c r="A57" s="89"/>
      <c r="B57" s="94"/>
      <c r="C57" s="305">
        <v>6225</v>
      </c>
      <c r="D57" s="299"/>
      <c r="E57" s="300"/>
      <c r="F57" s="298" t="s">
        <v>182</v>
      </c>
      <c r="G57" s="299"/>
      <c r="H57" s="300"/>
      <c r="I57" s="152">
        <f t="shared" si="9"/>
        <v>0</v>
      </c>
      <c r="J57" s="49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94"/>
      <c r="AD57" s="89"/>
      <c r="AE57" s="132"/>
      <c r="AF57" s="132"/>
      <c r="AG57" s="132"/>
      <c r="AH57" s="132"/>
      <c r="AI57" s="132"/>
      <c r="AJ57" s="132"/>
      <c r="AK57" s="132"/>
      <c r="AL57" s="132"/>
      <c r="AM57" s="132"/>
    </row>
    <row r="58" spans="1:39" ht="15" customHeight="1">
      <c r="A58" s="89"/>
      <c r="B58" s="94"/>
      <c r="C58" s="305">
        <v>6226</v>
      </c>
      <c r="D58" s="299"/>
      <c r="E58" s="300"/>
      <c r="F58" s="298" t="s">
        <v>183</v>
      </c>
      <c r="G58" s="299"/>
      <c r="H58" s="300"/>
      <c r="I58" s="152">
        <f t="shared" si="9"/>
        <v>14750</v>
      </c>
      <c r="J58" s="49">
        <v>3200</v>
      </c>
      <c r="K58" s="50">
        <v>3200</v>
      </c>
      <c r="L58" s="50">
        <v>1500</v>
      </c>
      <c r="M58" s="50">
        <v>750</v>
      </c>
      <c r="N58" s="50">
        <v>6100</v>
      </c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1"/>
      <c r="AC58" s="94"/>
      <c r="AD58" s="89"/>
      <c r="AE58" s="132"/>
      <c r="AF58" s="132"/>
      <c r="AG58" s="132"/>
      <c r="AH58" s="132"/>
      <c r="AI58" s="132"/>
      <c r="AJ58" s="132"/>
      <c r="AK58" s="132"/>
      <c r="AL58" s="132"/>
      <c r="AM58" s="132"/>
    </row>
    <row r="59" spans="1:39" ht="15" customHeight="1">
      <c r="A59" s="89"/>
      <c r="B59" s="94"/>
      <c r="C59" s="305">
        <v>6228</v>
      </c>
      <c r="D59" s="299"/>
      <c r="E59" s="300"/>
      <c r="F59" s="298" t="s">
        <v>159</v>
      </c>
      <c r="G59" s="299"/>
      <c r="H59" s="300"/>
      <c r="I59" s="152">
        <f t="shared" si="9"/>
        <v>0</v>
      </c>
      <c r="J59" s="49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94"/>
      <c r="AD59" s="89"/>
      <c r="AE59" s="132"/>
      <c r="AF59" s="132"/>
      <c r="AG59" s="132"/>
      <c r="AH59" s="132"/>
      <c r="AI59" s="132"/>
      <c r="AJ59" s="132"/>
      <c r="AK59" s="132"/>
      <c r="AL59" s="132"/>
      <c r="AM59" s="132"/>
    </row>
    <row r="60" spans="1:39" s="173" customFormat="1" ht="15" customHeight="1">
      <c r="A60" s="63"/>
      <c r="B60" s="68"/>
      <c r="C60" s="302">
        <v>623</v>
      </c>
      <c r="D60" s="296"/>
      <c r="E60" s="297"/>
      <c r="F60" s="295" t="s">
        <v>184</v>
      </c>
      <c r="G60" s="296"/>
      <c r="H60" s="297"/>
      <c r="I60" s="148">
        <f t="shared" si="9"/>
        <v>11557</v>
      </c>
      <c r="J60" s="149">
        <f>+J61+J62+J63+J64+J65</f>
        <v>3280</v>
      </c>
      <c r="K60" s="150">
        <f aca="true" t="shared" si="12" ref="K60:AB60">+K61+K62+K63+K64+K65</f>
        <v>3280</v>
      </c>
      <c r="L60" s="150">
        <f t="shared" si="12"/>
        <v>2022</v>
      </c>
      <c r="M60" s="150">
        <f t="shared" si="12"/>
        <v>1325</v>
      </c>
      <c r="N60" s="150">
        <f t="shared" si="12"/>
        <v>1650</v>
      </c>
      <c r="O60" s="150">
        <f t="shared" si="12"/>
        <v>0</v>
      </c>
      <c r="P60" s="150">
        <f t="shared" si="12"/>
        <v>0</v>
      </c>
      <c r="Q60" s="150">
        <f t="shared" si="12"/>
        <v>0</v>
      </c>
      <c r="R60" s="150">
        <f t="shared" si="12"/>
        <v>0</v>
      </c>
      <c r="S60" s="150">
        <f t="shared" si="12"/>
        <v>0</v>
      </c>
      <c r="T60" s="150">
        <f t="shared" si="12"/>
        <v>0</v>
      </c>
      <c r="U60" s="150">
        <f t="shared" si="12"/>
        <v>0</v>
      </c>
      <c r="V60" s="150">
        <f t="shared" si="12"/>
        <v>0</v>
      </c>
      <c r="W60" s="150">
        <f t="shared" si="12"/>
        <v>0</v>
      </c>
      <c r="X60" s="150">
        <f t="shared" si="12"/>
        <v>0</v>
      </c>
      <c r="Y60" s="150">
        <f t="shared" si="12"/>
        <v>0</v>
      </c>
      <c r="Z60" s="150">
        <f t="shared" si="12"/>
        <v>0</v>
      </c>
      <c r="AA60" s="150">
        <f t="shared" si="12"/>
        <v>0</v>
      </c>
      <c r="AB60" s="151">
        <f t="shared" si="12"/>
        <v>0</v>
      </c>
      <c r="AC60" s="68"/>
      <c r="AD60" s="63"/>
      <c r="AE60" s="174"/>
      <c r="AF60" s="174"/>
      <c r="AG60" s="174"/>
      <c r="AH60" s="174"/>
      <c r="AI60" s="174"/>
      <c r="AJ60" s="174"/>
      <c r="AK60" s="174"/>
      <c r="AL60" s="174"/>
      <c r="AM60" s="174"/>
    </row>
    <row r="61" spans="1:39" ht="15" customHeight="1">
      <c r="A61" s="89"/>
      <c r="B61" s="94"/>
      <c r="C61" s="305">
        <v>6231</v>
      </c>
      <c r="D61" s="299"/>
      <c r="E61" s="300"/>
      <c r="F61" s="298" t="s">
        <v>185</v>
      </c>
      <c r="G61" s="299"/>
      <c r="H61" s="300"/>
      <c r="I61" s="152">
        <f t="shared" si="9"/>
        <v>1860</v>
      </c>
      <c r="J61" s="49">
        <v>450</v>
      </c>
      <c r="K61" s="50">
        <v>450</v>
      </c>
      <c r="L61" s="50">
        <v>300</v>
      </c>
      <c r="M61" s="50">
        <v>270</v>
      </c>
      <c r="N61" s="50">
        <v>390</v>
      </c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94"/>
      <c r="AD61" s="89"/>
      <c r="AE61" s="132"/>
      <c r="AF61" s="132"/>
      <c r="AG61" s="132"/>
      <c r="AH61" s="132"/>
      <c r="AI61" s="132"/>
      <c r="AJ61" s="132"/>
      <c r="AK61" s="132"/>
      <c r="AL61" s="132"/>
      <c r="AM61" s="132"/>
    </row>
    <row r="62" spans="1:39" ht="15" customHeight="1">
      <c r="A62" s="89"/>
      <c r="B62" s="94"/>
      <c r="C62" s="305">
        <v>6232</v>
      </c>
      <c r="D62" s="299"/>
      <c r="E62" s="300"/>
      <c r="F62" s="298" t="s">
        <v>186</v>
      </c>
      <c r="G62" s="299"/>
      <c r="H62" s="300"/>
      <c r="I62" s="152">
        <f t="shared" si="9"/>
        <v>297</v>
      </c>
      <c r="J62" s="49">
        <v>110</v>
      </c>
      <c r="K62" s="50">
        <v>110</v>
      </c>
      <c r="L62" s="206">
        <v>42</v>
      </c>
      <c r="M62" s="50">
        <v>35</v>
      </c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1"/>
      <c r="AC62" s="94"/>
      <c r="AD62" s="89"/>
      <c r="AE62" s="132"/>
      <c r="AF62" s="132"/>
      <c r="AG62" s="132"/>
      <c r="AH62" s="132"/>
      <c r="AI62" s="132"/>
      <c r="AJ62" s="132"/>
      <c r="AK62" s="132"/>
      <c r="AL62" s="132"/>
      <c r="AM62" s="132"/>
    </row>
    <row r="63" spans="1:39" ht="15" customHeight="1">
      <c r="A63" s="89"/>
      <c r="B63" s="94"/>
      <c r="C63" s="305">
        <v>6233</v>
      </c>
      <c r="D63" s="299"/>
      <c r="E63" s="300"/>
      <c r="F63" s="298" t="s">
        <v>187</v>
      </c>
      <c r="G63" s="299"/>
      <c r="H63" s="300"/>
      <c r="I63" s="152">
        <f t="shared" si="9"/>
        <v>2710</v>
      </c>
      <c r="J63" s="49">
        <v>920</v>
      </c>
      <c r="K63" s="50">
        <v>920</v>
      </c>
      <c r="L63" s="50">
        <v>440</v>
      </c>
      <c r="M63" s="50">
        <v>270</v>
      </c>
      <c r="N63" s="50">
        <v>160</v>
      </c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94"/>
      <c r="AD63" s="89"/>
      <c r="AE63" s="132"/>
      <c r="AF63" s="132"/>
      <c r="AG63" s="132"/>
      <c r="AH63" s="132"/>
      <c r="AI63" s="132"/>
      <c r="AJ63" s="132"/>
      <c r="AK63" s="132"/>
      <c r="AL63" s="132"/>
      <c r="AM63" s="132"/>
    </row>
    <row r="64" spans="1:39" ht="15" customHeight="1">
      <c r="A64" s="89"/>
      <c r="B64" s="94"/>
      <c r="C64" s="305">
        <v>6234</v>
      </c>
      <c r="D64" s="299"/>
      <c r="E64" s="300"/>
      <c r="F64" s="298" t="s">
        <v>188</v>
      </c>
      <c r="G64" s="299"/>
      <c r="H64" s="300"/>
      <c r="I64" s="152">
        <f t="shared" si="9"/>
        <v>0</v>
      </c>
      <c r="J64" s="49"/>
      <c r="K64" s="50"/>
      <c r="L64" s="50"/>
      <c r="M64" s="206">
        <v>0</v>
      </c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1"/>
      <c r="AC64" s="94"/>
      <c r="AD64" s="89"/>
      <c r="AE64" s="132"/>
      <c r="AF64" s="132"/>
      <c r="AG64" s="132"/>
      <c r="AH64" s="132"/>
      <c r="AI64" s="132"/>
      <c r="AJ64" s="132"/>
      <c r="AK64" s="132"/>
      <c r="AL64" s="132"/>
      <c r="AM64" s="132"/>
    </row>
    <row r="65" spans="1:39" ht="15" customHeight="1">
      <c r="A65" s="89"/>
      <c r="B65" s="94"/>
      <c r="C65" s="305" t="s">
        <v>9</v>
      </c>
      <c r="D65" s="299"/>
      <c r="E65" s="300"/>
      <c r="F65" s="298" t="s">
        <v>159</v>
      </c>
      <c r="G65" s="299"/>
      <c r="H65" s="300"/>
      <c r="I65" s="152">
        <f t="shared" si="9"/>
        <v>6690</v>
      </c>
      <c r="J65" s="49">
        <v>1800</v>
      </c>
      <c r="K65" s="50">
        <v>1800</v>
      </c>
      <c r="L65" s="50">
        <v>1240</v>
      </c>
      <c r="M65" s="50">
        <v>750</v>
      </c>
      <c r="N65" s="50">
        <v>1100</v>
      </c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94"/>
      <c r="AD65" s="89"/>
      <c r="AE65" s="132"/>
      <c r="AF65" s="132"/>
      <c r="AG65" s="132"/>
      <c r="AH65" s="132"/>
      <c r="AI65" s="132"/>
      <c r="AJ65" s="132"/>
      <c r="AK65" s="132"/>
      <c r="AL65" s="132"/>
      <c r="AM65" s="132"/>
    </row>
    <row r="66" spans="1:39" s="173" customFormat="1" ht="15" customHeight="1">
      <c r="A66" s="63"/>
      <c r="B66" s="68"/>
      <c r="C66" s="302">
        <v>624</v>
      </c>
      <c r="D66" s="296"/>
      <c r="E66" s="297"/>
      <c r="F66" s="295" t="s">
        <v>189</v>
      </c>
      <c r="G66" s="296"/>
      <c r="H66" s="297"/>
      <c r="I66" s="148">
        <f t="shared" si="9"/>
        <v>40650</v>
      </c>
      <c r="J66" s="149">
        <f>+J67+J68+J69+J70</f>
        <v>11620</v>
      </c>
      <c r="K66" s="150">
        <f aca="true" t="shared" si="13" ref="K66:AB66">+K67+K68+K69+K70</f>
        <v>11620</v>
      </c>
      <c r="L66" s="150">
        <f t="shared" si="13"/>
        <v>5090</v>
      </c>
      <c r="M66" s="150">
        <f t="shared" si="13"/>
        <v>2770</v>
      </c>
      <c r="N66" s="150">
        <f t="shared" si="13"/>
        <v>9550</v>
      </c>
      <c r="O66" s="150">
        <f t="shared" si="13"/>
        <v>0</v>
      </c>
      <c r="P66" s="150">
        <f t="shared" si="13"/>
        <v>0</v>
      </c>
      <c r="Q66" s="150">
        <f t="shared" si="13"/>
        <v>0</v>
      </c>
      <c r="R66" s="150">
        <f t="shared" si="13"/>
        <v>0</v>
      </c>
      <c r="S66" s="150">
        <f t="shared" si="13"/>
        <v>0</v>
      </c>
      <c r="T66" s="150">
        <f t="shared" si="13"/>
        <v>0</v>
      </c>
      <c r="U66" s="150">
        <f t="shared" si="13"/>
        <v>0</v>
      </c>
      <c r="V66" s="150">
        <f t="shared" si="13"/>
        <v>0</v>
      </c>
      <c r="W66" s="150">
        <f t="shared" si="13"/>
        <v>0</v>
      </c>
      <c r="X66" s="150">
        <f t="shared" si="13"/>
        <v>0</v>
      </c>
      <c r="Y66" s="150">
        <f t="shared" si="13"/>
        <v>0</v>
      </c>
      <c r="Z66" s="150">
        <f t="shared" si="13"/>
        <v>0</v>
      </c>
      <c r="AA66" s="150">
        <f t="shared" si="13"/>
        <v>0</v>
      </c>
      <c r="AB66" s="151">
        <f t="shared" si="13"/>
        <v>0</v>
      </c>
      <c r="AC66" s="68"/>
      <c r="AD66" s="63"/>
      <c r="AE66" s="174"/>
      <c r="AF66" s="174"/>
      <c r="AG66" s="174"/>
      <c r="AH66" s="174"/>
      <c r="AI66" s="174"/>
      <c r="AJ66" s="174"/>
      <c r="AK66" s="174"/>
      <c r="AL66" s="174"/>
      <c r="AM66" s="174"/>
    </row>
    <row r="67" spans="1:39" ht="15" customHeight="1">
      <c r="A67" s="89"/>
      <c r="B67" s="94"/>
      <c r="C67" s="305">
        <v>6241</v>
      </c>
      <c r="D67" s="299"/>
      <c r="E67" s="300"/>
      <c r="F67" s="312" t="s">
        <v>190</v>
      </c>
      <c r="G67" s="313"/>
      <c r="H67" s="314"/>
      <c r="I67" s="152">
        <f t="shared" si="9"/>
        <v>10300</v>
      </c>
      <c r="J67" s="49">
        <v>2500</v>
      </c>
      <c r="K67" s="50">
        <v>2500</v>
      </c>
      <c r="L67" s="50">
        <v>1900</v>
      </c>
      <c r="M67" s="50">
        <v>900</v>
      </c>
      <c r="N67" s="50">
        <v>2500</v>
      </c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1"/>
      <c r="AC67" s="94"/>
      <c r="AD67" s="89"/>
      <c r="AE67" s="132"/>
      <c r="AF67" s="132"/>
      <c r="AG67" s="132"/>
      <c r="AH67" s="132"/>
      <c r="AI67" s="132"/>
      <c r="AJ67" s="132"/>
      <c r="AK67" s="132"/>
      <c r="AL67" s="132"/>
      <c r="AM67" s="132"/>
    </row>
    <row r="68" spans="1:39" ht="15" customHeight="1">
      <c r="A68" s="89"/>
      <c r="B68" s="94"/>
      <c r="C68" s="305">
        <v>6242</v>
      </c>
      <c r="D68" s="299"/>
      <c r="E68" s="300"/>
      <c r="F68" s="312" t="s">
        <v>707</v>
      </c>
      <c r="G68" s="313"/>
      <c r="H68" s="314"/>
      <c r="I68" s="152">
        <f t="shared" si="9"/>
        <v>24500</v>
      </c>
      <c r="J68" s="49">
        <v>7900</v>
      </c>
      <c r="K68" s="50">
        <v>7900</v>
      </c>
      <c r="L68" s="50">
        <v>2300</v>
      </c>
      <c r="M68" s="50">
        <v>1400</v>
      </c>
      <c r="N68" s="50">
        <v>5000</v>
      </c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1"/>
      <c r="AC68" s="94"/>
      <c r="AD68" s="89"/>
      <c r="AE68" s="132"/>
      <c r="AF68" s="132"/>
      <c r="AG68" s="132"/>
      <c r="AH68" s="132"/>
      <c r="AI68" s="132"/>
      <c r="AJ68" s="132"/>
      <c r="AK68" s="132"/>
      <c r="AL68" s="132"/>
      <c r="AM68" s="132"/>
    </row>
    <row r="69" spans="1:39" ht="15" customHeight="1">
      <c r="A69" s="89"/>
      <c r="B69" s="94"/>
      <c r="C69" s="305">
        <v>6243</v>
      </c>
      <c r="D69" s="299"/>
      <c r="E69" s="300"/>
      <c r="F69" s="298" t="s">
        <v>191</v>
      </c>
      <c r="G69" s="299"/>
      <c r="H69" s="300"/>
      <c r="I69" s="152">
        <f t="shared" si="9"/>
        <v>3920</v>
      </c>
      <c r="J69" s="49">
        <v>920</v>
      </c>
      <c r="K69" s="50">
        <v>920</v>
      </c>
      <c r="L69" s="50">
        <v>630</v>
      </c>
      <c r="M69" s="50">
        <v>250</v>
      </c>
      <c r="N69" s="50">
        <v>1200</v>
      </c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1"/>
      <c r="AC69" s="94"/>
      <c r="AD69" s="89"/>
      <c r="AE69" s="132"/>
      <c r="AF69" s="132"/>
      <c r="AG69" s="132"/>
      <c r="AH69" s="132"/>
      <c r="AI69" s="132"/>
      <c r="AJ69" s="132"/>
      <c r="AK69" s="132"/>
      <c r="AL69" s="132"/>
      <c r="AM69" s="132"/>
    </row>
    <row r="70" spans="1:39" ht="15" customHeight="1">
      <c r="A70" s="89"/>
      <c r="B70" s="94"/>
      <c r="C70" s="305">
        <v>6248</v>
      </c>
      <c r="D70" s="299"/>
      <c r="E70" s="300"/>
      <c r="F70" s="298" t="s">
        <v>159</v>
      </c>
      <c r="G70" s="299"/>
      <c r="H70" s="300"/>
      <c r="I70" s="152">
        <f t="shared" si="9"/>
        <v>1930</v>
      </c>
      <c r="J70" s="49">
        <v>300</v>
      </c>
      <c r="K70" s="50">
        <v>300</v>
      </c>
      <c r="L70" s="50">
        <v>260</v>
      </c>
      <c r="M70" s="50">
        <v>220</v>
      </c>
      <c r="N70" s="50">
        <v>850</v>
      </c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1"/>
      <c r="AC70" s="94"/>
      <c r="AD70" s="89"/>
      <c r="AE70" s="132"/>
      <c r="AF70" s="132"/>
      <c r="AG70" s="132"/>
      <c r="AH70" s="132"/>
      <c r="AI70" s="132"/>
      <c r="AJ70" s="132"/>
      <c r="AK70" s="132"/>
      <c r="AL70" s="132"/>
      <c r="AM70" s="132"/>
    </row>
    <row r="71" spans="1:39" s="173" customFormat="1" ht="15" customHeight="1">
      <c r="A71" s="63"/>
      <c r="B71" s="68"/>
      <c r="C71" s="302">
        <v>625</v>
      </c>
      <c r="D71" s="296"/>
      <c r="E71" s="297"/>
      <c r="F71" s="295" t="s">
        <v>192</v>
      </c>
      <c r="G71" s="296"/>
      <c r="H71" s="297"/>
      <c r="I71" s="148">
        <f t="shared" si="9"/>
        <v>8940</v>
      </c>
      <c r="J71" s="149">
        <f>+J72+J73+J74+J75</f>
        <v>1560</v>
      </c>
      <c r="K71" s="150">
        <f aca="true" t="shared" si="14" ref="K71:AB71">+K72+K73+K74+K75</f>
        <v>1560</v>
      </c>
      <c r="L71" s="150">
        <f t="shared" si="14"/>
        <v>860</v>
      </c>
      <c r="M71" s="150">
        <f t="shared" si="14"/>
        <v>460</v>
      </c>
      <c r="N71" s="150">
        <f t="shared" si="14"/>
        <v>4500</v>
      </c>
      <c r="O71" s="150">
        <f t="shared" si="14"/>
        <v>0</v>
      </c>
      <c r="P71" s="150">
        <f t="shared" si="14"/>
        <v>0</v>
      </c>
      <c r="Q71" s="150">
        <f t="shared" si="14"/>
        <v>0</v>
      </c>
      <c r="R71" s="150">
        <f t="shared" si="14"/>
        <v>0</v>
      </c>
      <c r="S71" s="150">
        <f t="shared" si="14"/>
        <v>0</v>
      </c>
      <c r="T71" s="150">
        <f t="shared" si="14"/>
        <v>0</v>
      </c>
      <c r="U71" s="150">
        <f t="shared" si="14"/>
        <v>0</v>
      </c>
      <c r="V71" s="150">
        <f t="shared" si="14"/>
        <v>0</v>
      </c>
      <c r="W71" s="150">
        <f t="shared" si="14"/>
        <v>0</v>
      </c>
      <c r="X71" s="150">
        <f t="shared" si="14"/>
        <v>0</v>
      </c>
      <c r="Y71" s="150">
        <f t="shared" si="14"/>
        <v>0</v>
      </c>
      <c r="Z71" s="150">
        <f t="shared" si="14"/>
        <v>0</v>
      </c>
      <c r="AA71" s="150">
        <f t="shared" si="14"/>
        <v>0</v>
      </c>
      <c r="AB71" s="151">
        <f t="shared" si="14"/>
        <v>0</v>
      </c>
      <c r="AC71" s="68"/>
      <c r="AD71" s="63"/>
      <c r="AE71" s="174"/>
      <c r="AF71" s="174"/>
      <c r="AG71" s="174"/>
      <c r="AH71" s="174"/>
      <c r="AI71" s="174"/>
      <c r="AJ71" s="174"/>
      <c r="AK71" s="174"/>
      <c r="AL71" s="174"/>
      <c r="AM71" s="174"/>
    </row>
    <row r="72" spans="1:39" ht="15" customHeight="1">
      <c r="A72" s="89"/>
      <c r="B72" s="94"/>
      <c r="C72" s="305">
        <v>6251</v>
      </c>
      <c r="D72" s="299"/>
      <c r="E72" s="300"/>
      <c r="F72" s="298" t="s">
        <v>193</v>
      </c>
      <c r="G72" s="299"/>
      <c r="H72" s="300"/>
      <c r="I72" s="152">
        <f t="shared" si="9"/>
        <v>7900</v>
      </c>
      <c r="J72" s="209">
        <v>1350</v>
      </c>
      <c r="K72" s="50">
        <v>1350</v>
      </c>
      <c r="L72" s="50">
        <v>700</v>
      </c>
      <c r="M72" s="50">
        <v>400</v>
      </c>
      <c r="N72" s="50">
        <v>4100</v>
      </c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94"/>
      <c r="AD72" s="89"/>
      <c r="AE72" s="132"/>
      <c r="AF72" s="132"/>
      <c r="AG72" s="132"/>
      <c r="AH72" s="132"/>
      <c r="AI72" s="132"/>
      <c r="AJ72" s="132"/>
      <c r="AK72" s="132"/>
      <c r="AL72" s="132"/>
      <c r="AM72" s="132"/>
    </row>
    <row r="73" spans="1:39" ht="15" customHeight="1">
      <c r="A73" s="89"/>
      <c r="B73" s="94"/>
      <c r="C73" s="305">
        <v>6252</v>
      </c>
      <c r="D73" s="299"/>
      <c r="E73" s="300"/>
      <c r="F73" s="298" t="s">
        <v>194</v>
      </c>
      <c r="G73" s="299"/>
      <c r="H73" s="300"/>
      <c r="I73" s="152">
        <f t="shared" si="9"/>
        <v>1040</v>
      </c>
      <c r="J73" s="49">
        <v>210</v>
      </c>
      <c r="K73" s="50">
        <v>210</v>
      </c>
      <c r="L73" s="50">
        <v>160</v>
      </c>
      <c r="M73" s="50">
        <v>60</v>
      </c>
      <c r="N73" s="50">
        <v>400</v>
      </c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1"/>
      <c r="AC73" s="94"/>
      <c r="AD73" s="89"/>
      <c r="AE73" s="132"/>
      <c r="AF73" s="132"/>
      <c r="AG73" s="132"/>
      <c r="AH73" s="132"/>
      <c r="AI73" s="132"/>
      <c r="AJ73" s="132"/>
      <c r="AK73" s="132"/>
      <c r="AL73" s="132"/>
      <c r="AM73" s="132"/>
    </row>
    <row r="74" spans="1:39" ht="15" customHeight="1">
      <c r="A74" s="89"/>
      <c r="B74" s="94"/>
      <c r="C74" s="305">
        <v>6253</v>
      </c>
      <c r="D74" s="299"/>
      <c r="E74" s="300"/>
      <c r="F74" s="298" t="s">
        <v>195</v>
      </c>
      <c r="G74" s="299"/>
      <c r="H74" s="300"/>
      <c r="I74" s="152">
        <f t="shared" si="9"/>
        <v>0</v>
      </c>
      <c r="J74" s="49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1"/>
      <c r="AC74" s="94"/>
      <c r="AD74" s="89"/>
      <c r="AE74" s="132"/>
      <c r="AF74" s="132"/>
      <c r="AG74" s="132"/>
      <c r="AH74" s="132"/>
      <c r="AI74" s="132"/>
      <c r="AJ74" s="132"/>
      <c r="AK74" s="132"/>
      <c r="AL74" s="132"/>
      <c r="AM74" s="132"/>
    </row>
    <row r="75" spans="1:39" ht="15" customHeight="1">
      <c r="A75" s="89"/>
      <c r="B75" s="94"/>
      <c r="C75" s="305">
        <v>6258</v>
      </c>
      <c r="D75" s="299"/>
      <c r="E75" s="300"/>
      <c r="F75" s="298" t="s">
        <v>159</v>
      </c>
      <c r="G75" s="299"/>
      <c r="H75" s="300"/>
      <c r="I75" s="152">
        <f t="shared" si="9"/>
        <v>0</v>
      </c>
      <c r="J75" s="49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1"/>
      <c r="AC75" s="94"/>
      <c r="AD75" s="89"/>
      <c r="AE75" s="132"/>
      <c r="AF75" s="132"/>
      <c r="AG75" s="132"/>
      <c r="AH75" s="132"/>
      <c r="AI75" s="132"/>
      <c r="AJ75" s="132"/>
      <c r="AK75" s="132"/>
      <c r="AL75" s="132"/>
      <c r="AM75" s="132"/>
    </row>
    <row r="76" spans="1:39" s="173" customFormat="1" ht="15" customHeight="1">
      <c r="A76" s="63"/>
      <c r="B76" s="68"/>
      <c r="C76" s="302">
        <v>626</v>
      </c>
      <c r="D76" s="296"/>
      <c r="E76" s="297"/>
      <c r="F76" s="295" t="s">
        <v>196</v>
      </c>
      <c r="G76" s="296"/>
      <c r="H76" s="297"/>
      <c r="I76" s="148">
        <f t="shared" si="9"/>
        <v>13336</v>
      </c>
      <c r="J76" s="149">
        <f>+J77+J78+J79+J80+J81+J82+J83+J84</f>
        <v>3358</v>
      </c>
      <c r="K76" s="150">
        <f aca="true" t="shared" si="15" ref="K76:AB76">+K77+K78+K79+K80+K81+K82+K83+K84</f>
        <v>3358</v>
      </c>
      <c r="L76" s="150">
        <f t="shared" si="15"/>
        <v>2090</v>
      </c>
      <c r="M76" s="150">
        <f t="shared" si="15"/>
        <v>1400</v>
      </c>
      <c r="N76" s="150">
        <f t="shared" si="15"/>
        <v>3130</v>
      </c>
      <c r="O76" s="150">
        <f t="shared" si="15"/>
        <v>0</v>
      </c>
      <c r="P76" s="150">
        <f t="shared" si="15"/>
        <v>0</v>
      </c>
      <c r="Q76" s="150">
        <f t="shared" si="15"/>
        <v>0</v>
      </c>
      <c r="R76" s="150">
        <f t="shared" si="15"/>
        <v>0</v>
      </c>
      <c r="S76" s="150">
        <f t="shared" si="15"/>
        <v>0</v>
      </c>
      <c r="T76" s="150">
        <f t="shared" si="15"/>
        <v>0</v>
      </c>
      <c r="U76" s="150">
        <f t="shared" si="15"/>
        <v>0</v>
      </c>
      <c r="V76" s="150">
        <f t="shared" si="15"/>
        <v>0</v>
      </c>
      <c r="W76" s="150">
        <f t="shared" si="15"/>
        <v>0</v>
      </c>
      <c r="X76" s="150">
        <f t="shared" si="15"/>
        <v>0</v>
      </c>
      <c r="Y76" s="150">
        <f t="shared" si="15"/>
        <v>0</v>
      </c>
      <c r="Z76" s="150">
        <f t="shared" si="15"/>
        <v>0</v>
      </c>
      <c r="AA76" s="150">
        <f t="shared" si="15"/>
        <v>0</v>
      </c>
      <c r="AB76" s="151">
        <f t="shared" si="15"/>
        <v>0</v>
      </c>
      <c r="AC76" s="68"/>
      <c r="AD76" s="63"/>
      <c r="AE76" s="174"/>
      <c r="AF76" s="174"/>
      <c r="AG76" s="174"/>
      <c r="AH76" s="174"/>
      <c r="AI76" s="174"/>
      <c r="AJ76" s="174"/>
      <c r="AK76" s="174"/>
      <c r="AL76" s="174"/>
      <c r="AM76" s="174"/>
    </row>
    <row r="77" spans="1:39" ht="15" customHeight="1">
      <c r="A77" s="89"/>
      <c r="B77" s="94"/>
      <c r="C77" s="305">
        <v>6261</v>
      </c>
      <c r="D77" s="299"/>
      <c r="E77" s="300"/>
      <c r="F77" s="298" t="s">
        <v>197</v>
      </c>
      <c r="G77" s="299"/>
      <c r="H77" s="300"/>
      <c r="I77" s="152">
        <f t="shared" si="9"/>
        <v>0</v>
      </c>
      <c r="J77" s="49"/>
      <c r="K77" s="50"/>
      <c r="L77" s="50"/>
      <c r="M77" s="50">
        <v>0</v>
      </c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1"/>
      <c r="AC77" s="94"/>
      <c r="AD77" s="89"/>
      <c r="AE77" s="132"/>
      <c r="AF77" s="132"/>
      <c r="AG77" s="132"/>
      <c r="AH77" s="132"/>
      <c r="AI77" s="132"/>
      <c r="AJ77" s="132"/>
      <c r="AK77" s="132"/>
      <c r="AL77" s="132"/>
      <c r="AM77" s="132"/>
    </row>
    <row r="78" spans="1:39" ht="15" customHeight="1">
      <c r="A78" s="89"/>
      <c r="B78" s="94"/>
      <c r="C78" s="305">
        <v>6262</v>
      </c>
      <c r="D78" s="299"/>
      <c r="E78" s="300"/>
      <c r="F78" s="298" t="s">
        <v>198</v>
      </c>
      <c r="G78" s="299"/>
      <c r="H78" s="300"/>
      <c r="I78" s="152">
        <f t="shared" si="9"/>
        <v>4550</v>
      </c>
      <c r="J78" s="49">
        <v>1120</v>
      </c>
      <c r="K78" s="50">
        <v>1120</v>
      </c>
      <c r="L78" s="50">
        <v>700</v>
      </c>
      <c r="M78" s="50">
        <v>210</v>
      </c>
      <c r="N78" s="50">
        <v>1400</v>
      </c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1"/>
      <c r="AC78" s="94"/>
      <c r="AD78" s="89"/>
      <c r="AE78" s="132"/>
      <c r="AF78" s="132"/>
      <c r="AG78" s="132"/>
      <c r="AH78" s="132"/>
      <c r="AI78" s="132"/>
      <c r="AJ78" s="132"/>
      <c r="AK78" s="132"/>
      <c r="AL78" s="132"/>
      <c r="AM78" s="132"/>
    </row>
    <row r="79" spans="1:39" ht="15" customHeight="1">
      <c r="A79" s="89"/>
      <c r="B79" s="94"/>
      <c r="C79" s="305">
        <v>6263</v>
      </c>
      <c r="D79" s="299"/>
      <c r="E79" s="300"/>
      <c r="F79" s="298" t="s">
        <v>199</v>
      </c>
      <c r="G79" s="299"/>
      <c r="H79" s="300"/>
      <c r="I79" s="152">
        <f t="shared" si="9"/>
        <v>4556</v>
      </c>
      <c r="J79" s="49">
        <v>1238</v>
      </c>
      <c r="K79" s="50">
        <v>1238</v>
      </c>
      <c r="L79" s="50">
        <v>650</v>
      </c>
      <c r="M79" s="50">
        <v>600</v>
      </c>
      <c r="N79" s="50">
        <v>830</v>
      </c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94"/>
      <c r="AD79" s="89"/>
      <c r="AE79" s="132"/>
      <c r="AF79" s="132"/>
      <c r="AG79" s="132"/>
      <c r="AH79" s="132"/>
      <c r="AI79" s="132"/>
      <c r="AJ79" s="132"/>
      <c r="AK79" s="132"/>
      <c r="AL79" s="132"/>
      <c r="AM79" s="132"/>
    </row>
    <row r="80" spans="1:39" ht="15" customHeight="1">
      <c r="A80" s="89"/>
      <c r="B80" s="94"/>
      <c r="C80" s="305">
        <v>6264</v>
      </c>
      <c r="D80" s="299"/>
      <c r="E80" s="300"/>
      <c r="F80" s="298" t="s">
        <v>200</v>
      </c>
      <c r="G80" s="299"/>
      <c r="H80" s="300"/>
      <c r="I80" s="152">
        <f t="shared" si="9"/>
        <v>0</v>
      </c>
      <c r="J80" s="49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1"/>
      <c r="AC80" s="94"/>
      <c r="AD80" s="89"/>
      <c r="AE80" s="132"/>
      <c r="AF80" s="132"/>
      <c r="AG80" s="132"/>
      <c r="AH80" s="132"/>
      <c r="AI80" s="132"/>
      <c r="AJ80" s="132"/>
      <c r="AK80" s="132"/>
      <c r="AL80" s="132"/>
      <c r="AM80" s="132"/>
    </row>
    <row r="81" spans="1:39" ht="15" customHeight="1">
      <c r="A81" s="89"/>
      <c r="B81" s="94"/>
      <c r="C81" s="305">
        <v>6265</v>
      </c>
      <c r="D81" s="299"/>
      <c r="E81" s="300"/>
      <c r="F81" s="298" t="s">
        <v>201</v>
      </c>
      <c r="G81" s="299"/>
      <c r="H81" s="300"/>
      <c r="I81" s="152">
        <f t="shared" si="9"/>
        <v>0</v>
      </c>
      <c r="J81" s="49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1"/>
      <c r="AC81" s="94"/>
      <c r="AD81" s="89"/>
      <c r="AE81" s="132"/>
      <c r="AF81" s="132"/>
      <c r="AG81" s="132"/>
      <c r="AH81" s="132"/>
      <c r="AI81" s="132"/>
      <c r="AJ81" s="132"/>
      <c r="AK81" s="132"/>
      <c r="AL81" s="132"/>
      <c r="AM81" s="132"/>
    </row>
    <row r="82" spans="1:39" ht="15" customHeight="1">
      <c r="A82" s="89"/>
      <c r="B82" s="94"/>
      <c r="C82" s="305">
        <v>6266</v>
      </c>
      <c r="D82" s="299"/>
      <c r="E82" s="300"/>
      <c r="F82" s="298" t="s">
        <v>202</v>
      </c>
      <c r="G82" s="299"/>
      <c r="H82" s="300"/>
      <c r="I82" s="152">
        <f t="shared" si="9"/>
        <v>0</v>
      </c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1"/>
      <c r="AC82" s="94"/>
      <c r="AD82" s="89"/>
      <c r="AE82" s="132"/>
      <c r="AF82" s="132"/>
      <c r="AG82" s="132"/>
      <c r="AH82" s="132"/>
      <c r="AI82" s="132"/>
      <c r="AJ82" s="132"/>
      <c r="AK82" s="132"/>
      <c r="AL82" s="132"/>
      <c r="AM82" s="132"/>
    </row>
    <row r="83" spans="1:39" ht="15" customHeight="1">
      <c r="A83" s="89"/>
      <c r="B83" s="94"/>
      <c r="C83" s="305">
        <v>6267</v>
      </c>
      <c r="D83" s="299"/>
      <c r="E83" s="300"/>
      <c r="F83" s="298" t="s">
        <v>203</v>
      </c>
      <c r="G83" s="299"/>
      <c r="H83" s="300"/>
      <c r="I83" s="152">
        <f t="shared" si="9"/>
        <v>3870</v>
      </c>
      <c r="J83" s="49">
        <v>900</v>
      </c>
      <c r="K83" s="50">
        <v>900</v>
      </c>
      <c r="L83" s="50">
        <v>650</v>
      </c>
      <c r="M83" s="50">
        <v>520</v>
      </c>
      <c r="N83" s="50">
        <v>900</v>
      </c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94"/>
      <c r="AD83" s="89"/>
      <c r="AE83" s="132"/>
      <c r="AF83" s="132"/>
      <c r="AG83" s="132"/>
      <c r="AH83" s="132"/>
      <c r="AI83" s="132"/>
      <c r="AJ83" s="132"/>
      <c r="AK83" s="132"/>
      <c r="AL83" s="132"/>
      <c r="AM83" s="132"/>
    </row>
    <row r="84" spans="1:39" ht="15" customHeight="1">
      <c r="A84" s="89"/>
      <c r="B84" s="94"/>
      <c r="C84" s="305">
        <v>6268</v>
      </c>
      <c r="D84" s="299"/>
      <c r="E84" s="300"/>
      <c r="F84" s="298" t="s">
        <v>161</v>
      </c>
      <c r="G84" s="299"/>
      <c r="H84" s="300"/>
      <c r="I84" s="152">
        <f t="shared" si="9"/>
        <v>360</v>
      </c>
      <c r="J84" s="49">
        <v>100</v>
      </c>
      <c r="K84" s="50">
        <v>100</v>
      </c>
      <c r="L84" s="50">
        <v>90</v>
      </c>
      <c r="M84" s="50">
        <v>70</v>
      </c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1"/>
      <c r="AC84" s="94"/>
      <c r="AD84" s="89"/>
      <c r="AE84" s="132"/>
      <c r="AF84" s="132"/>
      <c r="AG84" s="132"/>
      <c r="AH84" s="132"/>
      <c r="AI84" s="132"/>
      <c r="AJ84" s="132"/>
      <c r="AK84" s="132"/>
      <c r="AL84" s="132"/>
      <c r="AM84" s="132"/>
    </row>
    <row r="85" spans="1:39" s="173" customFormat="1" ht="15" customHeight="1">
      <c r="A85" s="63"/>
      <c r="B85" s="68"/>
      <c r="C85" s="301">
        <v>63</v>
      </c>
      <c r="D85" s="293"/>
      <c r="E85" s="294"/>
      <c r="F85" s="292" t="s">
        <v>697</v>
      </c>
      <c r="G85" s="293"/>
      <c r="H85" s="294"/>
      <c r="I85" s="144">
        <f t="shared" si="9"/>
        <v>988492</v>
      </c>
      <c r="J85" s="145">
        <f>+J86+J89+J92+J95+J98+J101+J104+J107</f>
        <v>246424</v>
      </c>
      <c r="K85" s="146">
        <f aca="true" t="shared" si="16" ref="K85:AB85">+K86+K89+K92+K95+K98+K101+K104+K107</f>
        <v>246424</v>
      </c>
      <c r="L85" s="146">
        <f t="shared" si="16"/>
        <v>300955</v>
      </c>
      <c r="M85" s="146">
        <f t="shared" si="16"/>
        <v>119145</v>
      </c>
      <c r="N85" s="146">
        <f t="shared" si="16"/>
        <v>75544</v>
      </c>
      <c r="O85" s="146">
        <f t="shared" si="16"/>
        <v>0</v>
      </c>
      <c r="P85" s="146">
        <f t="shared" si="16"/>
        <v>0</v>
      </c>
      <c r="Q85" s="146">
        <f t="shared" si="16"/>
        <v>0</v>
      </c>
      <c r="R85" s="146">
        <f t="shared" si="16"/>
        <v>0</v>
      </c>
      <c r="S85" s="146">
        <f t="shared" si="16"/>
        <v>0</v>
      </c>
      <c r="T85" s="146">
        <f t="shared" si="16"/>
        <v>0</v>
      </c>
      <c r="U85" s="146">
        <f t="shared" si="16"/>
        <v>0</v>
      </c>
      <c r="V85" s="146">
        <f t="shared" si="16"/>
        <v>0</v>
      </c>
      <c r="W85" s="146">
        <f t="shared" si="16"/>
        <v>0</v>
      </c>
      <c r="X85" s="146">
        <f t="shared" si="16"/>
        <v>0</v>
      </c>
      <c r="Y85" s="146">
        <f t="shared" si="16"/>
        <v>0</v>
      </c>
      <c r="Z85" s="146">
        <f t="shared" si="16"/>
        <v>0</v>
      </c>
      <c r="AA85" s="146">
        <f t="shared" si="16"/>
        <v>0</v>
      </c>
      <c r="AB85" s="147">
        <f t="shared" si="16"/>
        <v>0</v>
      </c>
      <c r="AC85" s="68"/>
      <c r="AD85" s="63"/>
      <c r="AE85" s="171"/>
      <c r="AF85" s="171"/>
      <c r="AG85" s="171"/>
      <c r="AH85" s="171"/>
      <c r="AI85" s="171"/>
      <c r="AJ85" s="171"/>
      <c r="AK85" s="171"/>
      <c r="AL85" s="171"/>
      <c r="AM85" s="171"/>
    </row>
    <row r="86" spans="1:39" s="173" customFormat="1" ht="15" customHeight="1">
      <c r="A86" s="63"/>
      <c r="B86" s="68"/>
      <c r="C86" s="302">
        <v>631</v>
      </c>
      <c r="D86" s="296"/>
      <c r="E86" s="297"/>
      <c r="F86" s="324" t="s">
        <v>204</v>
      </c>
      <c r="G86" s="325"/>
      <c r="H86" s="326"/>
      <c r="I86" s="148">
        <f t="shared" si="9"/>
        <v>0</v>
      </c>
      <c r="J86" s="149">
        <f>+J87+J88</f>
        <v>0</v>
      </c>
      <c r="K86" s="150">
        <f aca="true" t="shared" si="17" ref="K86:AB86">+K87+K88</f>
        <v>0</v>
      </c>
      <c r="L86" s="150">
        <f t="shared" si="17"/>
        <v>0</v>
      </c>
      <c r="M86" s="150">
        <f t="shared" si="17"/>
        <v>0</v>
      </c>
      <c r="N86" s="150">
        <f t="shared" si="17"/>
        <v>0</v>
      </c>
      <c r="O86" s="150">
        <f t="shared" si="17"/>
        <v>0</v>
      </c>
      <c r="P86" s="150">
        <f t="shared" si="17"/>
        <v>0</v>
      </c>
      <c r="Q86" s="150">
        <f t="shared" si="17"/>
        <v>0</v>
      </c>
      <c r="R86" s="150">
        <f t="shared" si="17"/>
        <v>0</v>
      </c>
      <c r="S86" s="150">
        <f t="shared" si="17"/>
        <v>0</v>
      </c>
      <c r="T86" s="150">
        <f t="shared" si="17"/>
        <v>0</v>
      </c>
      <c r="U86" s="150">
        <f t="shared" si="17"/>
        <v>0</v>
      </c>
      <c r="V86" s="150">
        <f t="shared" si="17"/>
        <v>0</v>
      </c>
      <c r="W86" s="150">
        <f t="shared" si="17"/>
        <v>0</v>
      </c>
      <c r="X86" s="150">
        <f t="shared" si="17"/>
        <v>0</v>
      </c>
      <c r="Y86" s="150">
        <f t="shared" si="17"/>
        <v>0</v>
      </c>
      <c r="Z86" s="150">
        <f t="shared" si="17"/>
        <v>0</v>
      </c>
      <c r="AA86" s="150">
        <f t="shared" si="17"/>
        <v>0</v>
      </c>
      <c r="AB86" s="151">
        <f t="shared" si="17"/>
        <v>0</v>
      </c>
      <c r="AC86" s="68"/>
      <c r="AD86" s="63"/>
      <c r="AE86" s="174"/>
      <c r="AF86" s="174"/>
      <c r="AG86" s="174"/>
      <c r="AH86" s="174"/>
      <c r="AI86" s="174"/>
      <c r="AJ86" s="174"/>
      <c r="AK86" s="174"/>
      <c r="AL86" s="174"/>
      <c r="AM86" s="174"/>
    </row>
    <row r="87" spans="1:39" ht="15" customHeight="1">
      <c r="A87" s="89"/>
      <c r="B87" s="94"/>
      <c r="C87" s="305">
        <v>6311</v>
      </c>
      <c r="D87" s="299"/>
      <c r="E87" s="300"/>
      <c r="F87" s="298" t="s">
        <v>205</v>
      </c>
      <c r="G87" s="299"/>
      <c r="H87" s="300"/>
      <c r="I87" s="152">
        <f t="shared" si="9"/>
        <v>0</v>
      </c>
      <c r="J87" s="49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94"/>
      <c r="AD87" s="89"/>
      <c r="AE87" s="132"/>
      <c r="AF87" s="132"/>
      <c r="AG87" s="132"/>
      <c r="AH87" s="132"/>
      <c r="AI87" s="132"/>
      <c r="AJ87" s="132"/>
      <c r="AK87" s="132"/>
      <c r="AL87" s="132"/>
      <c r="AM87" s="132"/>
    </row>
    <row r="88" spans="1:39" ht="15" customHeight="1">
      <c r="A88" s="89"/>
      <c r="B88" s="94"/>
      <c r="C88" s="305">
        <v>6312</v>
      </c>
      <c r="D88" s="299"/>
      <c r="E88" s="300"/>
      <c r="F88" s="298" t="s">
        <v>206</v>
      </c>
      <c r="G88" s="299"/>
      <c r="H88" s="300"/>
      <c r="I88" s="152">
        <f t="shared" si="9"/>
        <v>0</v>
      </c>
      <c r="J88" s="49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1"/>
      <c r="AC88" s="94"/>
      <c r="AD88" s="89"/>
      <c r="AE88" s="132"/>
      <c r="AF88" s="132"/>
      <c r="AG88" s="132"/>
      <c r="AH88" s="132"/>
      <c r="AI88" s="132"/>
      <c r="AJ88" s="132"/>
      <c r="AK88" s="132"/>
      <c r="AL88" s="132"/>
      <c r="AM88" s="132"/>
    </row>
    <row r="89" spans="1:39" s="173" customFormat="1" ht="15" customHeight="1">
      <c r="A89" s="63"/>
      <c r="B89" s="68"/>
      <c r="C89" s="302">
        <v>632</v>
      </c>
      <c r="D89" s="296"/>
      <c r="E89" s="297"/>
      <c r="F89" s="295" t="s">
        <v>207</v>
      </c>
      <c r="G89" s="296"/>
      <c r="H89" s="297"/>
      <c r="I89" s="148">
        <f t="shared" si="9"/>
        <v>805408</v>
      </c>
      <c r="J89" s="149">
        <f>+J90+J91</f>
        <v>200604</v>
      </c>
      <c r="K89" s="150">
        <f aca="true" t="shared" si="18" ref="K89:AB89">+K90+K91</f>
        <v>200604</v>
      </c>
      <c r="L89" s="150">
        <f t="shared" si="18"/>
        <v>246000</v>
      </c>
      <c r="M89" s="150">
        <f t="shared" si="18"/>
        <v>96000</v>
      </c>
      <c r="N89" s="150">
        <f t="shared" si="18"/>
        <v>62200</v>
      </c>
      <c r="O89" s="150">
        <f t="shared" si="18"/>
        <v>0</v>
      </c>
      <c r="P89" s="150">
        <f t="shared" si="18"/>
        <v>0</v>
      </c>
      <c r="Q89" s="150">
        <f t="shared" si="18"/>
        <v>0</v>
      </c>
      <c r="R89" s="150">
        <f t="shared" si="18"/>
        <v>0</v>
      </c>
      <c r="S89" s="150">
        <f t="shared" si="18"/>
        <v>0</v>
      </c>
      <c r="T89" s="150">
        <f t="shared" si="18"/>
        <v>0</v>
      </c>
      <c r="U89" s="150">
        <f t="shared" si="18"/>
        <v>0</v>
      </c>
      <c r="V89" s="150">
        <f t="shared" si="18"/>
        <v>0</v>
      </c>
      <c r="W89" s="150">
        <f t="shared" si="18"/>
        <v>0</v>
      </c>
      <c r="X89" s="150">
        <f t="shared" si="18"/>
        <v>0</v>
      </c>
      <c r="Y89" s="150">
        <f t="shared" si="18"/>
        <v>0</v>
      </c>
      <c r="Z89" s="150">
        <f t="shared" si="18"/>
        <v>0</v>
      </c>
      <c r="AA89" s="150">
        <f t="shared" si="18"/>
        <v>0</v>
      </c>
      <c r="AB89" s="151">
        <f t="shared" si="18"/>
        <v>0</v>
      </c>
      <c r="AC89" s="68"/>
      <c r="AD89" s="63"/>
      <c r="AE89" s="174"/>
      <c r="AF89" s="174"/>
      <c r="AG89" s="174"/>
      <c r="AH89" s="174"/>
      <c r="AI89" s="174"/>
      <c r="AJ89" s="174"/>
      <c r="AK89" s="174"/>
      <c r="AL89" s="174"/>
      <c r="AM89" s="174"/>
    </row>
    <row r="90" spans="1:39" ht="15" customHeight="1">
      <c r="A90" s="89"/>
      <c r="B90" s="94"/>
      <c r="C90" s="305">
        <v>6321</v>
      </c>
      <c r="D90" s="299"/>
      <c r="E90" s="300"/>
      <c r="F90" s="298" t="s">
        <v>205</v>
      </c>
      <c r="G90" s="299"/>
      <c r="H90" s="300"/>
      <c r="I90" s="152">
        <f t="shared" si="9"/>
        <v>716000</v>
      </c>
      <c r="J90" s="49">
        <v>180000</v>
      </c>
      <c r="K90" s="50">
        <v>180000</v>
      </c>
      <c r="L90" s="50">
        <v>225000</v>
      </c>
      <c r="M90" s="50">
        <v>79000</v>
      </c>
      <c r="N90" s="50">
        <v>52000</v>
      </c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1"/>
      <c r="AC90" s="94"/>
      <c r="AD90" s="89"/>
      <c r="AE90" s="132"/>
      <c r="AF90" s="132"/>
      <c r="AG90" s="132"/>
      <c r="AH90" s="132"/>
      <c r="AI90" s="132"/>
      <c r="AJ90" s="132"/>
      <c r="AK90" s="132"/>
      <c r="AL90" s="132"/>
      <c r="AM90" s="132"/>
    </row>
    <row r="91" spans="1:39" ht="15" customHeight="1">
      <c r="A91" s="89"/>
      <c r="B91" s="94"/>
      <c r="C91" s="305">
        <v>6322</v>
      </c>
      <c r="D91" s="299"/>
      <c r="E91" s="300"/>
      <c r="F91" s="298" t="s">
        <v>206</v>
      </c>
      <c r="G91" s="299"/>
      <c r="H91" s="300"/>
      <c r="I91" s="152">
        <f t="shared" si="9"/>
        <v>89408</v>
      </c>
      <c r="J91" s="49">
        <v>20604</v>
      </c>
      <c r="K91" s="50">
        <v>20604</v>
      </c>
      <c r="L91" s="50">
        <v>21000</v>
      </c>
      <c r="M91" s="50">
        <v>17000</v>
      </c>
      <c r="N91" s="50">
        <v>10200</v>
      </c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1"/>
      <c r="AC91" s="94"/>
      <c r="AD91" s="89"/>
      <c r="AE91" s="132"/>
      <c r="AF91" s="132"/>
      <c r="AG91" s="132"/>
      <c r="AH91" s="132"/>
      <c r="AI91" s="132"/>
      <c r="AJ91" s="132"/>
      <c r="AK91" s="132"/>
      <c r="AL91" s="132"/>
      <c r="AM91" s="132"/>
    </row>
    <row r="92" spans="1:39" s="173" customFormat="1" ht="15" customHeight="1">
      <c r="A92" s="63"/>
      <c r="B92" s="68"/>
      <c r="C92" s="302">
        <v>633</v>
      </c>
      <c r="D92" s="296"/>
      <c r="E92" s="297"/>
      <c r="F92" s="324" t="s">
        <v>719</v>
      </c>
      <c r="G92" s="325"/>
      <c r="H92" s="326"/>
      <c r="I92" s="148">
        <f t="shared" si="9"/>
        <v>0</v>
      </c>
      <c r="J92" s="149">
        <f>+J93+J94</f>
        <v>0</v>
      </c>
      <c r="K92" s="150">
        <f aca="true" t="shared" si="19" ref="K92:AB92">+K93+K94</f>
        <v>0</v>
      </c>
      <c r="L92" s="150">
        <f t="shared" si="19"/>
        <v>0</v>
      </c>
      <c r="M92" s="150">
        <f t="shared" si="19"/>
        <v>0</v>
      </c>
      <c r="N92" s="150">
        <f t="shared" si="19"/>
        <v>0</v>
      </c>
      <c r="O92" s="150">
        <f t="shared" si="19"/>
        <v>0</v>
      </c>
      <c r="P92" s="150">
        <f t="shared" si="19"/>
        <v>0</v>
      </c>
      <c r="Q92" s="150">
        <f t="shared" si="19"/>
        <v>0</v>
      </c>
      <c r="R92" s="150">
        <f t="shared" si="19"/>
        <v>0</v>
      </c>
      <c r="S92" s="150">
        <f t="shared" si="19"/>
        <v>0</v>
      </c>
      <c r="T92" s="150">
        <f t="shared" si="19"/>
        <v>0</v>
      </c>
      <c r="U92" s="150">
        <f t="shared" si="19"/>
        <v>0</v>
      </c>
      <c r="V92" s="150">
        <f t="shared" si="19"/>
        <v>0</v>
      </c>
      <c r="W92" s="150">
        <f t="shared" si="19"/>
        <v>0</v>
      </c>
      <c r="X92" s="150">
        <f t="shared" si="19"/>
        <v>0</v>
      </c>
      <c r="Y92" s="150">
        <f t="shared" si="19"/>
        <v>0</v>
      </c>
      <c r="Z92" s="150">
        <f t="shared" si="19"/>
        <v>0</v>
      </c>
      <c r="AA92" s="150">
        <f t="shared" si="19"/>
        <v>0</v>
      </c>
      <c r="AB92" s="151">
        <f t="shared" si="19"/>
        <v>0</v>
      </c>
      <c r="AC92" s="68"/>
      <c r="AD92" s="63"/>
      <c r="AE92" s="174"/>
      <c r="AF92" s="174"/>
      <c r="AG92" s="174"/>
      <c r="AH92" s="174"/>
      <c r="AI92" s="174"/>
      <c r="AJ92" s="174"/>
      <c r="AK92" s="174"/>
      <c r="AL92" s="174"/>
      <c r="AM92" s="174"/>
    </row>
    <row r="93" spans="1:39" ht="15" customHeight="1">
      <c r="A93" s="89"/>
      <c r="B93" s="94"/>
      <c r="C93" s="305">
        <v>6331</v>
      </c>
      <c r="D93" s="299"/>
      <c r="E93" s="300"/>
      <c r="F93" s="298" t="s">
        <v>208</v>
      </c>
      <c r="G93" s="299"/>
      <c r="H93" s="300"/>
      <c r="I93" s="152">
        <f t="shared" si="9"/>
        <v>0</v>
      </c>
      <c r="J93" s="49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1"/>
      <c r="AC93" s="94"/>
      <c r="AD93" s="89"/>
      <c r="AE93" s="132"/>
      <c r="AF93" s="132"/>
      <c r="AG93" s="132"/>
      <c r="AH93" s="132"/>
      <c r="AI93" s="132"/>
      <c r="AJ93" s="132"/>
      <c r="AK93" s="132"/>
      <c r="AL93" s="132"/>
      <c r="AM93" s="132"/>
    </row>
    <row r="94" spans="1:39" ht="15" customHeight="1">
      <c r="A94" s="89"/>
      <c r="B94" s="94"/>
      <c r="C94" s="305">
        <v>6332</v>
      </c>
      <c r="D94" s="299"/>
      <c r="E94" s="300"/>
      <c r="F94" s="298" t="s">
        <v>209</v>
      </c>
      <c r="G94" s="299"/>
      <c r="H94" s="300"/>
      <c r="I94" s="152">
        <f t="shared" si="9"/>
        <v>0</v>
      </c>
      <c r="J94" s="49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1"/>
      <c r="AC94" s="94"/>
      <c r="AD94" s="89"/>
      <c r="AE94" s="132"/>
      <c r="AF94" s="132"/>
      <c r="AG94" s="132"/>
      <c r="AH94" s="132"/>
      <c r="AI94" s="132"/>
      <c r="AJ94" s="132"/>
      <c r="AK94" s="132"/>
      <c r="AL94" s="132"/>
      <c r="AM94" s="132"/>
    </row>
    <row r="95" spans="1:39" s="173" customFormat="1" ht="15" customHeight="1">
      <c r="A95" s="63"/>
      <c r="B95" s="68"/>
      <c r="C95" s="302">
        <v>634</v>
      </c>
      <c r="D95" s="296"/>
      <c r="E95" s="297"/>
      <c r="F95" s="295" t="s">
        <v>210</v>
      </c>
      <c r="G95" s="296"/>
      <c r="H95" s="297"/>
      <c r="I95" s="148">
        <f t="shared" si="9"/>
        <v>0</v>
      </c>
      <c r="J95" s="149">
        <f>+J96+J97</f>
        <v>0</v>
      </c>
      <c r="K95" s="150">
        <f aca="true" t="shared" si="20" ref="K95:AB95">+K96+K97</f>
        <v>0</v>
      </c>
      <c r="L95" s="150">
        <f t="shared" si="20"/>
        <v>0</v>
      </c>
      <c r="M95" s="150">
        <f t="shared" si="20"/>
        <v>0</v>
      </c>
      <c r="N95" s="150">
        <f t="shared" si="20"/>
        <v>0</v>
      </c>
      <c r="O95" s="150">
        <f t="shared" si="20"/>
        <v>0</v>
      </c>
      <c r="P95" s="150">
        <f t="shared" si="20"/>
        <v>0</v>
      </c>
      <c r="Q95" s="150">
        <f t="shared" si="20"/>
        <v>0</v>
      </c>
      <c r="R95" s="150">
        <f t="shared" si="20"/>
        <v>0</v>
      </c>
      <c r="S95" s="150">
        <f t="shared" si="20"/>
        <v>0</v>
      </c>
      <c r="T95" s="150">
        <f t="shared" si="20"/>
        <v>0</v>
      </c>
      <c r="U95" s="150">
        <f t="shared" si="20"/>
        <v>0</v>
      </c>
      <c r="V95" s="150">
        <f t="shared" si="20"/>
        <v>0</v>
      </c>
      <c r="W95" s="150">
        <f t="shared" si="20"/>
        <v>0</v>
      </c>
      <c r="X95" s="150">
        <f t="shared" si="20"/>
        <v>0</v>
      </c>
      <c r="Y95" s="150">
        <f t="shared" si="20"/>
        <v>0</v>
      </c>
      <c r="Z95" s="150">
        <f t="shared" si="20"/>
        <v>0</v>
      </c>
      <c r="AA95" s="150">
        <f t="shared" si="20"/>
        <v>0</v>
      </c>
      <c r="AB95" s="151">
        <f t="shared" si="20"/>
        <v>0</v>
      </c>
      <c r="AC95" s="68"/>
      <c r="AD95" s="63"/>
      <c r="AE95" s="174"/>
      <c r="AF95" s="174"/>
      <c r="AG95" s="174"/>
      <c r="AH95" s="174"/>
      <c r="AI95" s="174"/>
      <c r="AJ95" s="174"/>
      <c r="AK95" s="174"/>
      <c r="AL95" s="174"/>
      <c r="AM95" s="174"/>
    </row>
    <row r="96" spans="1:39" ht="15" customHeight="1">
      <c r="A96" s="89"/>
      <c r="B96" s="94"/>
      <c r="C96" s="305">
        <v>6341</v>
      </c>
      <c r="D96" s="299"/>
      <c r="E96" s="300"/>
      <c r="F96" s="298" t="s">
        <v>208</v>
      </c>
      <c r="G96" s="299"/>
      <c r="H96" s="300"/>
      <c r="I96" s="152">
        <f t="shared" si="9"/>
        <v>0</v>
      </c>
      <c r="J96" s="49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1"/>
      <c r="AC96" s="94"/>
      <c r="AD96" s="89"/>
      <c r="AE96" s="132"/>
      <c r="AF96" s="132"/>
      <c r="AG96" s="132"/>
      <c r="AH96" s="132"/>
      <c r="AI96" s="132"/>
      <c r="AJ96" s="132"/>
      <c r="AK96" s="132"/>
      <c r="AL96" s="132"/>
      <c r="AM96" s="132"/>
    </row>
    <row r="97" spans="1:39" ht="15" customHeight="1">
      <c r="A97" s="89"/>
      <c r="B97" s="94"/>
      <c r="C97" s="305">
        <v>6342</v>
      </c>
      <c r="D97" s="299"/>
      <c r="E97" s="300"/>
      <c r="F97" s="298" t="s">
        <v>209</v>
      </c>
      <c r="G97" s="299"/>
      <c r="H97" s="300"/>
      <c r="I97" s="152">
        <f t="shared" si="9"/>
        <v>0</v>
      </c>
      <c r="J97" s="49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1"/>
      <c r="AC97" s="94"/>
      <c r="AD97" s="89"/>
      <c r="AE97" s="132"/>
      <c r="AF97" s="132"/>
      <c r="AG97" s="132"/>
      <c r="AH97" s="132"/>
      <c r="AI97" s="132"/>
      <c r="AJ97" s="132"/>
      <c r="AK97" s="132"/>
      <c r="AL97" s="132"/>
      <c r="AM97" s="132"/>
    </row>
    <row r="98" spans="1:39" s="173" customFormat="1" ht="15" customHeight="1">
      <c r="A98" s="63"/>
      <c r="B98" s="68"/>
      <c r="C98" s="302">
        <v>635</v>
      </c>
      <c r="D98" s="296"/>
      <c r="E98" s="297"/>
      <c r="F98" s="295" t="s">
        <v>211</v>
      </c>
      <c r="G98" s="296"/>
      <c r="H98" s="297"/>
      <c r="I98" s="148">
        <f t="shared" si="9"/>
        <v>161164</v>
      </c>
      <c r="J98" s="149">
        <f>+J99+J100</f>
        <v>39960</v>
      </c>
      <c r="K98" s="150">
        <f aca="true" t="shared" si="21" ref="K98:AB98">+K99+K100</f>
        <v>39960</v>
      </c>
      <c r="L98" s="150">
        <f t="shared" si="21"/>
        <v>49950</v>
      </c>
      <c r="M98" s="150">
        <f t="shared" si="21"/>
        <v>19750</v>
      </c>
      <c r="N98" s="150">
        <f t="shared" si="21"/>
        <v>11544</v>
      </c>
      <c r="O98" s="150">
        <f t="shared" si="21"/>
        <v>0</v>
      </c>
      <c r="P98" s="150">
        <f t="shared" si="21"/>
        <v>0</v>
      </c>
      <c r="Q98" s="150">
        <f t="shared" si="21"/>
        <v>0</v>
      </c>
      <c r="R98" s="150">
        <f t="shared" si="21"/>
        <v>0</v>
      </c>
      <c r="S98" s="150">
        <f t="shared" si="21"/>
        <v>0</v>
      </c>
      <c r="T98" s="150">
        <f t="shared" si="21"/>
        <v>0</v>
      </c>
      <c r="U98" s="150">
        <f t="shared" si="21"/>
        <v>0</v>
      </c>
      <c r="V98" s="150">
        <f t="shared" si="21"/>
        <v>0</v>
      </c>
      <c r="W98" s="150">
        <f t="shared" si="21"/>
        <v>0</v>
      </c>
      <c r="X98" s="150">
        <f t="shared" si="21"/>
        <v>0</v>
      </c>
      <c r="Y98" s="150">
        <f t="shared" si="21"/>
        <v>0</v>
      </c>
      <c r="Z98" s="150">
        <f t="shared" si="21"/>
        <v>0</v>
      </c>
      <c r="AA98" s="150">
        <f t="shared" si="21"/>
        <v>0</v>
      </c>
      <c r="AB98" s="151">
        <f t="shared" si="21"/>
        <v>0</v>
      </c>
      <c r="AC98" s="68"/>
      <c r="AD98" s="63"/>
      <c r="AE98" s="174"/>
      <c r="AF98" s="174"/>
      <c r="AG98" s="174"/>
      <c r="AH98" s="174"/>
      <c r="AI98" s="174"/>
      <c r="AJ98" s="174"/>
      <c r="AK98" s="174"/>
      <c r="AL98" s="174"/>
      <c r="AM98" s="174"/>
    </row>
    <row r="99" spans="1:39" ht="15" customHeight="1">
      <c r="A99" s="89"/>
      <c r="B99" s="94"/>
      <c r="C99" s="305">
        <v>6351</v>
      </c>
      <c r="D99" s="299"/>
      <c r="E99" s="300"/>
      <c r="F99" s="298" t="s">
        <v>208</v>
      </c>
      <c r="G99" s="299"/>
      <c r="H99" s="300"/>
      <c r="I99" s="152">
        <f t="shared" si="9"/>
        <v>0</v>
      </c>
      <c r="J99" s="49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1"/>
      <c r="AC99" s="94"/>
      <c r="AD99" s="89"/>
      <c r="AE99" s="132"/>
      <c r="AF99" s="132"/>
      <c r="AG99" s="132"/>
      <c r="AH99" s="132"/>
      <c r="AI99" s="132"/>
      <c r="AJ99" s="132"/>
      <c r="AK99" s="132"/>
      <c r="AL99" s="132"/>
      <c r="AM99" s="132"/>
    </row>
    <row r="100" spans="1:39" ht="15" customHeight="1">
      <c r="A100" s="89"/>
      <c r="B100" s="94"/>
      <c r="C100" s="305">
        <v>6352</v>
      </c>
      <c r="D100" s="299"/>
      <c r="E100" s="300"/>
      <c r="F100" s="298" t="s">
        <v>209</v>
      </c>
      <c r="G100" s="299"/>
      <c r="H100" s="300"/>
      <c r="I100" s="152">
        <f t="shared" si="9"/>
        <v>161164</v>
      </c>
      <c r="J100" s="49">
        <v>39960</v>
      </c>
      <c r="K100" s="50">
        <v>39960</v>
      </c>
      <c r="L100" s="50">
        <v>49950</v>
      </c>
      <c r="M100" s="50">
        <v>19750</v>
      </c>
      <c r="N100" s="50">
        <v>11544</v>
      </c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1"/>
      <c r="AC100" s="94"/>
      <c r="AD100" s="89"/>
      <c r="AE100" s="132"/>
      <c r="AF100" s="132"/>
      <c r="AG100" s="132"/>
      <c r="AH100" s="132"/>
      <c r="AI100" s="132"/>
      <c r="AJ100" s="132"/>
      <c r="AK100" s="132"/>
      <c r="AL100" s="132"/>
      <c r="AM100" s="132"/>
    </row>
    <row r="101" spans="1:39" s="173" customFormat="1" ht="15" customHeight="1">
      <c r="A101" s="63"/>
      <c r="B101" s="68"/>
      <c r="C101" s="302">
        <v>636</v>
      </c>
      <c r="D101" s="296"/>
      <c r="E101" s="297"/>
      <c r="F101" s="295" t="s">
        <v>212</v>
      </c>
      <c r="G101" s="296"/>
      <c r="H101" s="297"/>
      <c r="I101" s="148">
        <f t="shared" si="9"/>
        <v>10600</v>
      </c>
      <c r="J101" s="149">
        <f>+J102+J103</f>
        <v>2650</v>
      </c>
      <c r="K101" s="150">
        <f aca="true" t="shared" si="22" ref="K101:AB101">+K102+K103</f>
        <v>2650</v>
      </c>
      <c r="L101" s="150">
        <f t="shared" si="22"/>
        <v>2400</v>
      </c>
      <c r="M101" s="150">
        <f t="shared" si="22"/>
        <v>1100</v>
      </c>
      <c r="N101" s="150">
        <f t="shared" si="22"/>
        <v>1800</v>
      </c>
      <c r="O101" s="150">
        <f t="shared" si="22"/>
        <v>0</v>
      </c>
      <c r="P101" s="150">
        <f t="shared" si="22"/>
        <v>0</v>
      </c>
      <c r="Q101" s="150">
        <f t="shared" si="22"/>
        <v>0</v>
      </c>
      <c r="R101" s="150">
        <f t="shared" si="22"/>
        <v>0</v>
      </c>
      <c r="S101" s="150">
        <f t="shared" si="22"/>
        <v>0</v>
      </c>
      <c r="T101" s="150">
        <f t="shared" si="22"/>
        <v>0</v>
      </c>
      <c r="U101" s="150">
        <f t="shared" si="22"/>
        <v>0</v>
      </c>
      <c r="V101" s="150">
        <f t="shared" si="22"/>
        <v>0</v>
      </c>
      <c r="W101" s="150">
        <f t="shared" si="22"/>
        <v>0</v>
      </c>
      <c r="X101" s="150">
        <f t="shared" si="22"/>
        <v>0</v>
      </c>
      <c r="Y101" s="150">
        <f t="shared" si="22"/>
        <v>0</v>
      </c>
      <c r="Z101" s="150">
        <f t="shared" si="22"/>
        <v>0</v>
      </c>
      <c r="AA101" s="150">
        <f t="shared" si="22"/>
        <v>0</v>
      </c>
      <c r="AB101" s="151">
        <f t="shared" si="22"/>
        <v>0</v>
      </c>
      <c r="AC101" s="68"/>
      <c r="AD101" s="63"/>
      <c r="AE101" s="174"/>
      <c r="AF101" s="174"/>
      <c r="AG101" s="174"/>
      <c r="AH101" s="174"/>
      <c r="AI101" s="174"/>
      <c r="AJ101" s="174"/>
      <c r="AK101" s="174"/>
      <c r="AL101" s="174"/>
      <c r="AM101" s="174"/>
    </row>
    <row r="102" spans="1:39" ht="15" customHeight="1">
      <c r="A102" s="89"/>
      <c r="B102" s="94"/>
      <c r="C102" s="305">
        <v>6361</v>
      </c>
      <c r="D102" s="299"/>
      <c r="E102" s="300"/>
      <c r="F102" s="298" t="s">
        <v>208</v>
      </c>
      <c r="G102" s="299"/>
      <c r="H102" s="300"/>
      <c r="I102" s="152">
        <f t="shared" si="9"/>
        <v>0</v>
      </c>
      <c r="J102" s="49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1"/>
      <c r="AC102" s="94"/>
      <c r="AD102" s="89"/>
      <c r="AE102" s="132"/>
      <c r="AF102" s="132"/>
      <c r="AG102" s="132"/>
      <c r="AH102" s="132"/>
      <c r="AI102" s="132"/>
      <c r="AJ102" s="132"/>
      <c r="AK102" s="132"/>
      <c r="AL102" s="132"/>
      <c r="AM102" s="132"/>
    </row>
    <row r="103" spans="1:39" ht="15" customHeight="1">
      <c r="A103" s="89"/>
      <c r="B103" s="94"/>
      <c r="C103" s="305">
        <v>6362</v>
      </c>
      <c r="D103" s="299"/>
      <c r="E103" s="300"/>
      <c r="F103" s="298" t="s">
        <v>209</v>
      </c>
      <c r="G103" s="299"/>
      <c r="H103" s="300"/>
      <c r="I103" s="152">
        <f t="shared" si="9"/>
        <v>10600</v>
      </c>
      <c r="J103" s="49">
        <v>2650</v>
      </c>
      <c r="K103" s="50">
        <v>2650</v>
      </c>
      <c r="L103" s="50">
        <v>2400</v>
      </c>
      <c r="M103" s="50">
        <v>1100</v>
      </c>
      <c r="N103" s="50">
        <v>1800</v>
      </c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1"/>
      <c r="AC103" s="94"/>
      <c r="AD103" s="89"/>
      <c r="AE103" s="132"/>
      <c r="AF103" s="132"/>
      <c r="AG103" s="132"/>
      <c r="AH103" s="132"/>
      <c r="AI103" s="132"/>
      <c r="AJ103" s="132"/>
      <c r="AK103" s="132"/>
      <c r="AL103" s="132"/>
      <c r="AM103" s="132"/>
    </row>
    <row r="104" spans="1:39" s="173" customFormat="1" ht="15" customHeight="1">
      <c r="A104" s="63"/>
      <c r="B104" s="68"/>
      <c r="C104" s="302">
        <v>637</v>
      </c>
      <c r="D104" s="296"/>
      <c r="E104" s="297"/>
      <c r="F104" s="295" t="s">
        <v>285</v>
      </c>
      <c r="G104" s="296"/>
      <c r="H104" s="297"/>
      <c r="I104" s="148">
        <f t="shared" si="9"/>
        <v>8450</v>
      </c>
      <c r="J104" s="149">
        <f>+J105+J106</f>
        <v>2450</v>
      </c>
      <c r="K104" s="150">
        <f aca="true" t="shared" si="23" ref="K104:AB104">+K105+K106</f>
        <v>2450</v>
      </c>
      <c r="L104" s="150">
        <f t="shared" si="23"/>
        <v>1900</v>
      </c>
      <c r="M104" s="150">
        <f t="shared" si="23"/>
        <v>1650</v>
      </c>
      <c r="N104" s="150">
        <f t="shared" si="23"/>
        <v>0</v>
      </c>
      <c r="O104" s="150">
        <f t="shared" si="23"/>
        <v>0</v>
      </c>
      <c r="P104" s="150">
        <f t="shared" si="23"/>
        <v>0</v>
      </c>
      <c r="Q104" s="150">
        <f t="shared" si="23"/>
        <v>0</v>
      </c>
      <c r="R104" s="150">
        <f t="shared" si="23"/>
        <v>0</v>
      </c>
      <c r="S104" s="150">
        <f t="shared" si="23"/>
        <v>0</v>
      </c>
      <c r="T104" s="150">
        <f t="shared" si="23"/>
        <v>0</v>
      </c>
      <c r="U104" s="150">
        <f t="shared" si="23"/>
        <v>0</v>
      </c>
      <c r="V104" s="150">
        <f t="shared" si="23"/>
        <v>0</v>
      </c>
      <c r="W104" s="150">
        <f t="shared" si="23"/>
        <v>0</v>
      </c>
      <c r="X104" s="150">
        <f t="shared" si="23"/>
        <v>0</v>
      </c>
      <c r="Y104" s="150">
        <f t="shared" si="23"/>
        <v>0</v>
      </c>
      <c r="Z104" s="150">
        <f t="shared" si="23"/>
        <v>0</v>
      </c>
      <c r="AA104" s="150">
        <f t="shared" si="23"/>
        <v>0</v>
      </c>
      <c r="AB104" s="151">
        <f t="shared" si="23"/>
        <v>0</v>
      </c>
      <c r="AC104" s="68"/>
      <c r="AD104" s="63"/>
      <c r="AE104" s="174"/>
      <c r="AF104" s="174"/>
      <c r="AG104" s="174"/>
      <c r="AH104" s="174"/>
      <c r="AI104" s="174"/>
      <c r="AJ104" s="174"/>
      <c r="AK104" s="174"/>
      <c r="AL104" s="174"/>
      <c r="AM104" s="174"/>
    </row>
    <row r="105" spans="1:39" ht="15" customHeight="1">
      <c r="A105" s="89"/>
      <c r="B105" s="94"/>
      <c r="C105" s="305">
        <v>6371</v>
      </c>
      <c r="D105" s="299"/>
      <c r="E105" s="300"/>
      <c r="F105" s="298" t="s">
        <v>208</v>
      </c>
      <c r="G105" s="299"/>
      <c r="H105" s="300"/>
      <c r="I105" s="152">
        <f t="shared" si="9"/>
        <v>0</v>
      </c>
      <c r="J105" s="49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1"/>
      <c r="AC105" s="94"/>
      <c r="AD105" s="89"/>
      <c r="AE105" s="132"/>
      <c r="AF105" s="132"/>
      <c r="AG105" s="132"/>
      <c r="AH105" s="132"/>
      <c r="AI105" s="132"/>
      <c r="AJ105" s="132"/>
      <c r="AK105" s="132"/>
      <c r="AL105" s="132"/>
      <c r="AM105" s="132"/>
    </row>
    <row r="106" spans="1:39" ht="15" customHeight="1">
      <c r="A106" s="89"/>
      <c r="B106" s="94"/>
      <c r="C106" s="305">
        <v>6372</v>
      </c>
      <c r="D106" s="299"/>
      <c r="E106" s="300"/>
      <c r="F106" s="298" t="s">
        <v>209</v>
      </c>
      <c r="G106" s="299"/>
      <c r="H106" s="300"/>
      <c r="I106" s="152">
        <f t="shared" si="9"/>
        <v>8450</v>
      </c>
      <c r="J106" s="49">
        <v>2450</v>
      </c>
      <c r="K106" s="50">
        <v>2450</v>
      </c>
      <c r="L106" s="50">
        <v>1900</v>
      </c>
      <c r="M106" s="50">
        <v>1650</v>
      </c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1"/>
      <c r="AC106" s="94"/>
      <c r="AD106" s="89"/>
      <c r="AE106" s="132"/>
      <c r="AF106" s="132"/>
      <c r="AG106" s="132"/>
      <c r="AH106" s="132"/>
      <c r="AI106" s="132"/>
      <c r="AJ106" s="132"/>
      <c r="AK106" s="132"/>
      <c r="AL106" s="132"/>
      <c r="AM106" s="132"/>
    </row>
    <row r="107" spans="1:39" s="173" customFormat="1" ht="15" customHeight="1">
      <c r="A107" s="63"/>
      <c r="B107" s="68"/>
      <c r="C107" s="302">
        <v>638</v>
      </c>
      <c r="D107" s="296"/>
      <c r="E107" s="297"/>
      <c r="F107" s="295" t="s">
        <v>213</v>
      </c>
      <c r="G107" s="296"/>
      <c r="H107" s="297"/>
      <c r="I107" s="148">
        <f t="shared" si="9"/>
        <v>2870</v>
      </c>
      <c r="J107" s="149">
        <f>+J108+J109</f>
        <v>760</v>
      </c>
      <c r="K107" s="150">
        <f aca="true" t="shared" si="24" ref="K107:AB107">+K108+K109</f>
        <v>760</v>
      </c>
      <c r="L107" s="150">
        <f t="shared" si="24"/>
        <v>705</v>
      </c>
      <c r="M107" s="150">
        <f t="shared" si="24"/>
        <v>645</v>
      </c>
      <c r="N107" s="150">
        <f t="shared" si="24"/>
        <v>0</v>
      </c>
      <c r="O107" s="150">
        <f t="shared" si="24"/>
        <v>0</v>
      </c>
      <c r="P107" s="150">
        <f t="shared" si="24"/>
        <v>0</v>
      </c>
      <c r="Q107" s="150">
        <f t="shared" si="24"/>
        <v>0</v>
      </c>
      <c r="R107" s="150">
        <f t="shared" si="24"/>
        <v>0</v>
      </c>
      <c r="S107" s="150">
        <f t="shared" si="24"/>
        <v>0</v>
      </c>
      <c r="T107" s="150">
        <f t="shared" si="24"/>
        <v>0</v>
      </c>
      <c r="U107" s="150">
        <f t="shared" si="24"/>
        <v>0</v>
      </c>
      <c r="V107" s="150">
        <f t="shared" si="24"/>
        <v>0</v>
      </c>
      <c r="W107" s="150">
        <f t="shared" si="24"/>
        <v>0</v>
      </c>
      <c r="X107" s="150">
        <f t="shared" si="24"/>
        <v>0</v>
      </c>
      <c r="Y107" s="150">
        <f t="shared" si="24"/>
        <v>0</v>
      </c>
      <c r="Z107" s="150">
        <f t="shared" si="24"/>
        <v>0</v>
      </c>
      <c r="AA107" s="150">
        <f t="shared" si="24"/>
        <v>0</v>
      </c>
      <c r="AB107" s="151">
        <f t="shared" si="24"/>
        <v>0</v>
      </c>
      <c r="AC107" s="68"/>
      <c r="AD107" s="63"/>
      <c r="AE107" s="174"/>
      <c r="AF107" s="174"/>
      <c r="AG107" s="174"/>
      <c r="AH107" s="174"/>
      <c r="AI107" s="174"/>
      <c r="AJ107" s="174"/>
      <c r="AK107" s="174"/>
      <c r="AL107" s="174"/>
      <c r="AM107" s="174"/>
    </row>
    <row r="108" spans="1:39" ht="15" customHeight="1">
      <c r="A108" s="89"/>
      <c r="B108" s="94"/>
      <c r="C108" s="305">
        <v>6381</v>
      </c>
      <c r="D108" s="299"/>
      <c r="E108" s="300"/>
      <c r="F108" s="298" t="s">
        <v>208</v>
      </c>
      <c r="G108" s="299"/>
      <c r="H108" s="300"/>
      <c r="I108" s="152">
        <f t="shared" si="9"/>
        <v>0</v>
      </c>
      <c r="J108" s="49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1"/>
      <c r="AC108" s="94"/>
      <c r="AD108" s="89"/>
      <c r="AE108" s="132"/>
      <c r="AF108" s="132"/>
      <c r="AG108" s="132"/>
      <c r="AH108" s="132"/>
      <c r="AI108" s="132"/>
      <c r="AJ108" s="132"/>
      <c r="AK108" s="132"/>
      <c r="AL108" s="132"/>
      <c r="AM108" s="132"/>
    </row>
    <row r="109" spans="1:39" ht="15" customHeight="1">
      <c r="A109" s="89"/>
      <c r="B109" s="94"/>
      <c r="C109" s="305">
        <v>6382</v>
      </c>
      <c r="D109" s="299"/>
      <c r="E109" s="300"/>
      <c r="F109" s="298" t="s">
        <v>209</v>
      </c>
      <c r="G109" s="299"/>
      <c r="H109" s="300"/>
      <c r="I109" s="152">
        <f t="shared" si="9"/>
        <v>2870</v>
      </c>
      <c r="J109" s="49">
        <v>760</v>
      </c>
      <c r="K109" s="50">
        <v>760</v>
      </c>
      <c r="L109" s="50">
        <v>705</v>
      </c>
      <c r="M109" s="50">
        <v>645</v>
      </c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1"/>
      <c r="AC109" s="94"/>
      <c r="AD109" s="89"/>
      <c r="AE109" s="132"/>
      <c r="AF109" s="132"/>
      <c r="AG109" s="132"/>
      <c r="AH109" s="132"/>
      <c r="AI109" s="132"/>
      <c r="AJ109" s="132"/>
      <c r="AK109" s="132"/>
      <c r="AL109" s="132"/>
      <c r="AM109" s="132"/>
    </row>
    <row r="110" spans="1:39" s="173" customFormat="1" ht="15" customHeight="1">
      <c r="A110" s="63"/>
      <c r="B110" s="68"/>
      <c r="C110" s="301">
        <v>64</v>
      </c>
      <c r="D110" s="293"/>
      <c r="E110" s="294"/>
      <c r="F110" s="292" t="s">
        <v>149</v>
      </c>
      <c r="G110" s="293"/>
      <c r="H110" s="294"/>
      <c r="I110" s="144">
        <f t="shared" si="9"/>
        <v>42136</v>
      </c>
      <c r="J110" s="145">
        <f>+J111+J112+J113</f>
        <v>12630</v>
      </c>
      <c r="K110" s="146">
        <f aca="true" t="shared" si="25" ref="K110:AB110">+K111+K112+K113</f>
        <v>12630</v>
      </c>
      <c r="L110" s="146">
        <f t="shared" si="25"/>
        <v>8700</v>
      </c>
      <c r="M110" s="146">
        <f t="shared" si="25"/>
        <v>4600</v>
      </c>
      <c r="N110" s="146">
        <f t="shared" si="25"/>
        <v>3576</v>
      </c>
      <c r="O110" s="146">
        <f t="shared" si="25"/>
        <v>0</v>
      </c>
      <c r="P110" s="146">
        <f t="shared" si="25"/>
        <v>0</v>
      </c>
      <c r="Q110" s="146">
        <f t="shared" si="25"/>
        <v>0</v>
      </c>
      <c r="R110" s="146">
        <f t="shared" si="25"/>
        <v>0</v>
      </c>
      <c r="S110" s="146">
        <f t="shared" si="25"/>
        <v>0</v>
      </c>
      <c r="T110" s="146">
        <f t="shared" si="25"/>
        <v>0</v>
      </c>
      <c r="U110" s="146">
        <f t="shared" si="25"/>
        <v>0</v>
      </c>
      <c r="V110" s="146">
        <f t="shared" si="25"/>
        <v>0</v>
      </c>
      <c r="W110" s="146">
        <f t="shared" si="25"/>
        <v>0</v>
      </c>
      <c r="X110" s="146">
        <f t="shared" si="25"/>
        <v>0</v>
      </c>
      <c r="Y110" s="146">
        <f t="shared" si="25"/>
        <v>0</v>
      </c>
      <c r="Z110" s="146">
        <f t="shared" si="25"/>
        <v>0</v>
      </c>
      <c r="AA110" s="146">
        <f t="shared" si="25"/>
        <v>0</v>
      </c>
      <c r="AB110" s="147">
        <f t="shared" si="25"/>
        <v>0</v>
      </c>
      <c r="AC110" s="68"/>
      <c r="AD110" s="63"/>
      <c r="AE110" s="171"/>
      <c r="AF110" s="171"/>
      <c r="AG110" s="171"/>
      <c r="AH110" s="171"/>
      <c r="AI110" s="171"/>
      <c r="AJ110" s="171"/>
      <c r="AK110" s="171"/>
      <c r="AL110" s="171"/>
      <c r="AM110" s="171"/>
    </row>
    <row r="111" spans="1:39" ht="15" customHeight="1">
      <c r="A111" s="89"/>
      <c r="B111" s="94"/>
      <c r="C111" s="302">
        <v>641</v>
      </c>
      <c r="D111" s="296"/>
      <c r="E111" s="297"/>
      <c r="F111" s="295" t="s">
        <v>214</v>
      </c>
      <c r="G111" s="296"/>
      <c r="H111" s="297"/>
      <c r="I111" s="148">
        <f t="shared" si="9"/>
        <v>0</v>
      </c>
      <c r="J111" s="49">
        <v>0</v>
      </c>
      <c r="K111" s="50">
        <v>0</v>
      </c>
      <c r="L111" s="50">
        <v>0</v>
      </c>
      <c r="M111" s="206">
        <v>0</v>
      </c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1"/>
      <c r="AC111" s="94"/>
      <c r="AD111" s="89"/>
      <c r="AE111" s="132"/>
      <c r="AF111" s="132"/>
      <c r="AG111" s="132"/>
      <c r="AH111" s="132"/>
      <c r="AI111" s="132"/>
      <c r="AJ111" s="132"/>
      <c r="AK111" s="132"/>
      <c r="AL111" s="132"/>
      <c r="AM111" s="132"/>
    </row>
    <row r="112" spans="1:39" ht="15" customHeight="1">
      <c r="A112" s="89"/>
      <c r="B112" s="94"/>
      <c r="C112" s="302">
        <v>642</v>
      </c>
      <c r="D112" s="296"/>
      <c r="E112" s="297"/>
      <c r="F112" s="295" t="s">
        <v>215</v>
      </c>
      <c r="G112" s="296"/>
      <c r="H112" s="297"/>
      <c r="I112" s="148">
        <f t="shared" si="9"/>
        <v>42136</v>
      </c>
      <c r="J112" s="49">
        <v>12630</v>
      </c>
      <c r="K112" s="50">
        <v>12630</v>
      </c>
      <c r="L112" s="50">
        <v>8700</v>
      </c>
      <c r="M112" s="50">
        <v>4600</v>
      </c>
      <c r="N112" s="50">
        <v>3576</v>
      </c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1"/>
      <c r="AC112" s="94"/>
      <c r="AD112" s="89"/>
      <c r="AE112" s="132"/>
      <c r="AF112" s="132"/>
      <c r="AG112" s="132"/>
      <c r="AH112" s="132"/>
      <c r="AI112" s="132"/>
      <c r="AJ112" s="132"/>
      <c r="AK112" s="132"/>
      <c r="AL112" s="132"/>
      <c r="AM112" s="132"/>
    </row>
    <row r="113" spans="1:39" ht="15" customHeight="1">
      <c r="A113" s="89"/>
      <c r="B113" s="94"/>
      <c r="C113" s="302">
        <v>643</v>
      </c>
      <c r="D113" s="296"/>
      <c r="E113" s="297"/>
      <c r="F113" s="295" t="s">
        <v>216</v>
      </c>
      <c r="G113" s="296"/>
      <c r="H113" s="297"/>
      <c r="I113" s="148">
        <f t="shared" si="9"/>
        <v>0</v>
      </c>
      <c r="J113" s="49">
        <v>0</v>
      </c>
      <c r="K113" s="50">
        <v>0</v>
      </c>
      <c r="L113" s="50">
        <v>0</v>
      </c>
      <c r="M113" s="50">
        <v>0</v>
      </c>
      <c r="N113" s="206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1"/>
      <c r="AC113" s="94"/>
      <c r="AD113" s="89"/>
      <c r="AE113" s="132"/>
      <c r="AF113" s="132"/>
      <c r="AG113" s="132"/>
      <c r="AH113" s="132"/>
      <c r="AI113" s="132"/>
      <c r="AJ113" s="132"/>
      <c r="AK113" s="132"/>
      <c r="AL113" s="132"/>
      <c r="AM113" s="132"/>
    </row>
    <row r="114" spans="1:39" s="173" customFormat="1" ht="15" customHeight="1">
      <c r="A114" s="63"/>
      <c r="B114" s="68"/>
      <c r="C114" s="301">
        <v>65</v>
      </c>
      <c r="D114" s="293"/>
      <c r="E114" s="294"/>
      <c r="F114" s="292" t="s">
        <v>150</v>
      </c>
      <c r="G114" s="293"/>
      <c r="H114" s="294"/>
      <c r="I114" s="144">
        <f aca="true" t="shared" si="26" ref="I114:I129">SUM(J114:AB114)</f>
        <v>0</v>
      </c>
      <c r="J114" s="145">
        <f>+J115+J116+J117</f>
        <v>0</v>
      </c>
      <c r="K114" s="146">
        <f aca="true" t="shared" si="27" ref="K114:AB114">+K115+K116+K117</f>
        <v>0</v>
      </c>
      <c r="L114" s="146">
        <f t="shared" si="27"/>
        <v>0</v>
      </c>
      <c r="M114" s="146">
        <f t="shared" si="27"/>
        <v>0</v>
      </c>
      <c r="N114" s="146">
        <f t="shared" si="27"/>
        <v>0</v>
      </c>
      <c r="O114" s="146">
        <f t="shared" si="27"/>
        <v>0</v>
      </c>
      <c r="P114" s="146">
        <f t="shared" si="27"/>
        <v>0</v>
      </c>
      <c r="Q114" s="146">
        <f t="shared" si="27"/>
        <v>0</v>
      </c>
      <c r="R114" s="146">
        <f t="shared" si="27"/>
        <v>0</v>
      </c>
      <c r="S114" s="146">
        <f t="shared" si="27"/>
        <v>0</v>
      </c>
      <c r="T114" s="146">
        <f t="shared" si="27"/>
        <v>0</v>
      </c>
      <c r="U114" s="146">
        <f t="shared" si="27"/>
        <v>0</v>
      </c>
      <c r="V114" s="146">
        <f t="shared" si="27"/>
        <v>0</v>
      </c>
      <c r="W114" s="146">
        <f t="shared" si="27"/>
        <v>0</v>
      </c>
      <c r="X114" s="146">
        <f t="shared" si="27"/>
        <v>0</v>
      </c>
      <c r="Y114" s="146">
        <f t="shared" si="27"/>
        <v>0</v>
      </c>
      <c r="Z114" s="146">
        <f t="shared" si="27"/>
        <v>0</v>
      </c>
      <c r="AA114" s="146">
        <f t="shared" si="27"/>
        <v>0</v>
      </c>
      <c r="AB114" s="147">
        <f t="shared" si="27"/>
        <v>0</v>
      </c>
      <c r="AC114" s="68"/>
      <c r="AD114" s="63"/>
      <c r="AE114" s="171"/>
      <c r="AF114" s="171"/>
      <c r="AG114" s="171"/>
      <c r="AH114" s="171"/>
      <c r="AI114" s="171"/>
      <c r="AJ114" s="171"/>
      <c r="AK114" s="171"/>
      <c r="AL114" s="171"/>
      <c r="AM114" s="171"/>
    </row>
    <row r="115" spans="1:39" ht="15" customHeight="1">
      <c r="A115" s="89"/>
      <c r="B115" s="94"/>
      <c r="C115" s="302">
        <v>651</v>
      </c>
      <c r="D115" s="296"/>
      <c r="E115" s="297"/>
      <c r="F115" s="295" t="s">
        <v>217</v>
      </c>
      <c r="G115" s="296"/>
      <c r="H115" s="297"/>
      <c r="I115" s="148">
        <f t="shared" si="26"/>
        <v>0</v>
      </c>
      <c r="J115" s="4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1"/>
      <c r="AC115" s="94"/>
      <c r="AD115" s="89"/>
      <c r="AE115" s="132"/>
      <c r="AF115" s="132"/>
      <c r="AG115" s="132"/>
      <c r="AH115" s="132"/>
      <c r="AI115" s="132"/>
      <c r="AJ115" s="132"/>
      <c r="AK115" s="132"/>
      <c r="AL115" s="132"/>
      <c r="AM115" s="132"/>
    </row>
    <row r="116" spans="1:39" ht="15" customHeight="1">
      <c r="A116" s="89"/>
      <c r="B116" s="94"/>
      <c r="C116" s="302">
        <v>652</v>
      </c>
      <c r="D116" s="296"/>
      <c r="E116" s="297"/>
      <c r="F116" s="295" t="s">
        <v>218</v>
      </c>
      <c r="G116" s="296"/>
      <c r="H116" s="297"/>
      <c r="I116" s="148">
        <f t="shared" si="26"/>
        <v>0</v>
      </c>
      <c r="J116" s="49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1"/>
      <c r="AC116" s="94"/>
      <c r="AD116" s="89"/>
      <c r="AE116" s="132"/>
      <c r="AF116" s="132"/>
      <c r="AG116" s="132"/>
      <c r="AH116" s="132"/>
      <c r="AI116" s="132"/>
      <c r="AJ116" s="132"/>
      <c r="AK116" s="132"/>
      <c r="AL116" s="132"/>
      <c r="AM116" s="132"/>
    </row>
    <row r="117" spans="1:39" ht="15" customHeight="1">
      <c r="A117" s="89"/>
      <c r="B117" s="94"/>
      <c r="C117" s="302" t="s">
        <v>10</v>
      </c>
      <c r="D117" s="296"/>
      <c r="E117" s="297"/>
      <c r="F117" s="295" t="s">
        <v>219</v>
      </c>
      <c r="G117" s="296"/>
      <c r="H117" s="297"/>
      <c r="I117" s="148">
        <f t="shared" si="26"/>
        <v>0</v>
      </c>
      <c r="J117" s="49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1"/>
      <c r="AC117" s="94"/>
      <c r="AD117" s="89"/>
      <c r="AE117" s="132"/>
      <c r="AF117" s="132"/>
      <c r="AG117" s="132"/>
      <c r="AH117" s="132"/>
      <c r="AI117" s="132"/>
      <c r="AJ117" s="132"/>
      <c r="AK117" s="132"/>
      <c r="AL117" s="132"/>
      <c r="AM117" s="132"/>
    </row>
    <row r="118" spans="1:39" ht="15" customHeight="1">
      <c r="A118" s="89"/>
      <c r="B118" s="94"/>
      <c r="C118" s="301">
        <v>66</v>
      </c>
      <c r="D118" s="293"/>
      <c r="E118" s="294"/>
      <c r="F118" s="292" t="s">
        <v>151</v>
      </c>
      <c r="G118" s="293"/>
      <c r="H118" s="294"/>
      <c r="I118" s="144">
        <f t="shared" si="26"/>
        <v>0</v>
      </c>
      <c r="J118" s="49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1"/>
      <c r="AC118" s="94"/>
      <c r="AD118" s="89"/>
      <c r="AE118" s="129"/>
      <c r="AF118" s="129"/>
      <c r="AG118" s="129"/>
      <c r="AH118" s="129"/>
      <c r="AI118" s="129"/>
      <c r="AJ118" s="129"/>
      <c r="AK118" s="129"/>
      <c r="AL118" s="129"/>
      <c r="AM118" s="129"/>
    </row>
    <row r="119" spans="1:39" ht="15" customHeight="1">
      <c r="A119" s="89"/>
      <c r="B119" s="94"/>
      <c r="C119" s="301">
        <v>67</v>
      </c>
      <c r="D119" s="293"/>
      <c r="E119" s="294"/>
      <c r="F119" s="292" t="s">
        <v>284</v>
      </c>
      <c r="G119" s="293"/>
      <c r="H119" s="294"/>
      <c r="I119" s="144">
        <f t="shared" si="26"/>
        <v>0</v>
      </c>
      <c r="J119" s="49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1"/>
      <c r="AC119" s="94"/>
      <c r="AD119" s="89"/>
      <c r="AE119" s="129"/>
      <c r="AF119" s="129"/>
      <c r="AG119" s="129"/>
      <c r="AH119" s="129"/>
      <c r="AI119" s="129"/>
      <c r="AJ119" s="129"/>
      <c r="AK119" s="129"/>
      <c r="AL119" s="129"/>
      <c r="AM119" s="129"/>
    </row>
    <row r="120" spans="1:39" s="173" customFormat="1" ht="15" customHeight="1">
      <c r="A120" s="63"/>
      <c r="B120" s="68"/>
      <c r="C120" s="301">
        <v>68</v>
      </c>
      <c r="D120" s="293"/>
      <c r="E120" s="294"/>
      <c r="F120" s="292" t="s">
        <v>152</v>
      </c>
      <c r="G120" s="293"/>
      <c r="H120" s="294"/>
      <c r="I120" s="144">
        <f t="shared" si="26"/>
        <v>0</v>
      </c>
      <c r="J120" s="145">
        <f>+J121+J122+J123+J128</f>
        <v>0</v>
      </c>
      <c r="K120" s="146">
        <f aca="true" t="shared" si="28" ref="K120:AB120">+K121+K122+K123+K128</f>
        <v>0</v>
      </c>
      <c r="L120" s="146">
        <f t="shared" si="28"/>
        <v>0</v>
      </c>
      <c r="M120" s="146">
        <f t="shared" si="28"/>
        <v>0</v>
      </c>
      <c r="N120" s="146">
        <f t="shared" si="28"/>
        <v>0</v>
      </c>
      <c r="O120" s="146">
        <f t="shared" si="28"/>
        <v>0</v>
      </c>
      <c r="P120" s="146">
        <f t="shared" si="28"/>
        <v>0</v>
      </c>
      <c r="Q120" s="146">
        <f t="shared" si="28"/>
        <v>0</v>
      </c>
      <c r="R120" s="146">
        <f t="shared" si="28"/>
        <v>0</v>
      </c>
      <c r="S120" s="146">
        <f t="shared" si="28"/>
        <v>0</v>
      </c>
      <c r="T120" s="146">
        <f t="shared" si="28"/>
        <v>0</v>
      </c>
      <c r="U120" s="146">
        <f t="shared" si="28"/>
        <v>0</v>
      </c>
      <c r="V120" s="146">
        <f t="shared" si="28"/>
        <v>0</v>
      </c>
      <c r="W120" s="146">
        <f t="shared" si="28"/>
        <v>0</v>
      </c>
      <c r="X120" s="146">
        <f t="shared" si="28"/>
        <v>0</v>
      </c>
      <c r="Y120" s="146">
        <f t="shared" si="28"/>
        <v>0</v>
      </c>
      <c r="Z120" s="146">
        <f t="shared" si="28"/>
        <v>0</v>
      </c>
      <c r="AA120" s="146">
        <f t="shared" si="28"/>
        <v>0</v>
      </c>
      <c r="AB120" s="147">
        <f t="shared" si="28"/>
        <v>0</v>
      </c>
      <c r="AC120" s="68"/>
      <c r="AD120" s="63"/>
      <c r="AE120" s="171"/>
      <c r="AF120" s="171"/>
      <c r="AG120" s="171"/>
      <c r="AH120" s="171"/>
      <c r="AI120" s="171"/>
      <c r="AJ120" s="171"/>
      <c r="AK120" s="171"/>
      <c r="AL120" s="171"/>
      <c r="AM120" s="171"/>
    </row>
    <row r="121" spans="1:39" ht="15" customHeight="1">
      <c r="A121" s="89"/>
      <c r="B121" s="94"/>
      <c r="C121" s="302">
        <v>681</v>
      </c>
      <c r="D121" s="296"/>
      <c r="E121" s="297"/>
      <c r="F121" s="295" t="s">
        <v>220</v>
      </c>
      <c r="G121" s="296"/>
      <c r="H121" s="297"/>
      <c r="I121" s="148">
        <f t="shared" si="26"/>
        <v>0</v>
      </c>
      <c r="J121" s="49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1"/>
      <c r="AC121" s="94"/>
      <c r="AD121" s="89"/>
      <c r="AE121" s="132"/>
      <c r="AF121" s="132"/>
      <c r="AG121" s="132"/>
      <c r="AH121" s="132"/>
      <c r="AI121" s="132"/>
      <c r="AJ121" s="132"/>
      <c r="AK121" s="132"/>
      <c r="AL121" s="132"/>
      <c r="AM121" s="132"/>
    </row>
    <row r="122" spans="1:39" ht="15" customHeight="1">
      <c r="A122" s="89"/>
      <c r="B122" s="94"/>
      <c r="C122" s="302" t="s">
        <v>11</v>
      </c>
      <c r="D122" s="296"/>
      <c r="E122" s="297"/>
      <c r="F122" s="295" t="s">
        <v>221</v>
      </c>
      <c r="G122" s="296"/>
      <c r="H122" s="297"/>
      <c r="I122" s="148">
        <f t="shared" si="26"/>
        <v>0</v>
      </c>
      <c r="J122" s="49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1"/>
      <c r="AC122" s="94"/>
      <c r="AD122" s="89"/>
      <c r="AE122" s="132"/>
      <c r="AF122" s="132"/>
      <c r="AG122" s="132"/>
      <c r="AH122" s="132"/>
      <c r="AI122" s="132"/>
      <c r="AJ122" s="132"/>
      <c r="AK122" s="132"/>
      <c r="AL122" s="132"/>
      <c r="AM122" s="132"/>
    </row>
    <row r="123" spans="1:39" s="173" customFormat="1" ht="15" customHeight="1">
      <c r="A123" s="63"/>
      <c r="B123" s="68"/>
      <c r="C123" s="302">
        <v>688</v>
      </c>
      <c r="D123" s="296"/>
      <c r="E123" s="297"/>
      <c r="F123" s="295" t="s">
        <v>152</v>
      </c>
      <c r="G123" s="296"/>
      <c r="H123" s="297"/>
      <c r="I123" s="148">
        <f t="shared" si="26"/>
        <v>0</v>
      </c>
      <c r="J123" s="145">
        <f>+J124+J125+J126+J127</f>
        <v>0</v>
      </c>
      <c r="K123" s="146">
        <f aca="true" t="shared" si="29" ref="K123:AB123">+K124+K125+K126+K127</f>
        <v>0</v>
      </c>
      <c r="L123" s="146">
        <f t="shared" si="29"/>
        <v>0</v>
      </c>
      <c r="M123" s="146">
        <f t="shared" si="29"/>
        <v>0</v>
      </c>
      <c r="N123" s="146">
        <f t="shared" si="29"/>
        <v>0</v>
      </c>
      <c r="O123" s="146">
        <f t="shared" si="29"/>
        <v>0</v>
      </c>
      <c r="P123" s="146">
        <f t="shared" si="29"/>
        <v>0</v>
      </c>
      <c r="Q123" s="146">
        <f t="shared" si="29"/>
        <v>0</v>
      </c>
      <c r="R123" s="146">
        <f t="shared" si="29"/>
        <v>0</v>
      </c>
      <c r="S123" s="146">
        <f t="shared" si="29"/>
        <v>0</v>
      </c>
      <c r="T123" s="146">
        <f t="shared" si="29"/>
        <v>0</v>
      </c>
      <c r="U123" s="146">
        <f t="shared" si="29"/>
        <v>0</v>
      </c>
      <c r="V123" s="146">
        <f t="shared" si="29"/>
        <v>0</v>
      </c>
      <c r="W123" s="146">
        <f t="shared" si="29"/>
        <v>0</v>
      </c>
      <c r="X123" s="146">
        <f t="shared" si="29"/>
        <v>0</v>
      </c>
      <c r="Y123" s="146">
        <f t="shared" si="29"/>
        <v>0</v>
      </c>
      <c r="Z123" s="146">
        <f t="shared" si="29"/>
        <v>0</v>
      </c>
      <c r="AA123" s="146">
        <f t="shared" si="29"/>
        <v>0</v>
      </c>
      <c r="AB123" s="147">
        <f t="shared" si="29"/>
        <v>0</v>
      </c>
      <c r="AC123" s="68"/>
      <c r="AD123" s="63"/>
      <c r="AE123" s="174"/>
      <c r="AF123" s="174"/>
      <c r="AG123" s="174"/>
      <c r="AH123" s="174"/>
      <c r="AI123" s="174"/>
      <c r="AJ123" s="174"/>
      <c r="AK123" s="174"/>
      <c r="AL123" s="174"/>
      <c r="AM123" s="174"/>
    </row>
    <row r="124" spans="1:39" ht="15" customHeight="1">
      <c r="A124" s="89"/>
      <c r="B124" s="94"/>
      <c r="C124" s="305">
        <v>6881</v>
      </c>
      <c r="D124" s="299"/>
      <c r="E124" s="300"/>
      <c r="F124" s="298" t="s">
        <v>175</v>
      </c>
      <c r="G124" s="299"/>
      <c r="H124" s="300"/>
      <c r="I124" s="152">
        <f t="shared" si="26"/>
        <v>0</v>
      </c>
      <c r="J124" s="49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1"/>
      <c r="AC124" s="94"/>
      <c r="AD124" s="89"/>
      <c r="AE124" s="132"/>
      <c r="AF124" s="132"/>
      <c r="AG124" s="132"/>
      <c r="AH124" s="132"/>
      <c r="AI124" s="132"/>
      <c r="AJ124" s="132"/>
      <c r="AK124" s="132"/>
      <c r="AL124" s="132"/>
      <c r="AM124" s="132"/>
    </row>
    <row r="125" spans="1:39" ht="15" customHeight="1">
      <c r="A125" s="89"/>
      <c r="B125" s="94"/>
      <c r="C125" s="305">
        <v>6882</v>
      </c>
      <c r="D125" s="299"/>
      <c r="E125" s="300"/>
      <c r="F125" s="298" t="s">
        <v>222</v>
      </c>
      <c r="G125" s="299"/>
      <c r="H125" s="300"/>
      <c r="I125" s="152">
        <f t="shared" si="26"/>
        <v>0</v>
      </c>
      <c r="J125" s="49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1"/>
      <c r="AC125" s="94"/>
      <c r="AD125" s="89"/>
      <c r="AE125" s="132"/>
      <c r="AF125" s="132"/>
      <c r="AG125" s="132"/>
      <c r="AH125" s="132"/>
      <c r="AI125" s="132"/>
      <c r="AJ125" s="132"/>
      <c r="AK125" s="132"/>
      <c r="AL125" s="132"/>
      <c r="AM125" s="132"/>
    </row>
    <row r="126" spans="1:39" ht="15" customHeight="1">
      <c r="A126" s="89"/>
      <c r="B126" s="94"/>
      <c r="C126" s="305">
        <v>6883</v>
      </c>
      <c r="D126" s="299"/>
      <c r="E126" s="300"/>
      <c r="F126" s="298" t="s">
        <v>223</v>
      </c>
      <c r="G126" s="299"/>
      <c r="H126" s="300"/>
      <c r="I126" s="152">
        <f t="shared" si="26"/>
        <v>0</v>
      </c>
      <c r="J126" s="4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1"/>
      <c r="AC126" s="94"/>
      <c r="AD126" s="89"/>
      <c r="AE126" s="132"/>
      <c r="AF126" s="132"/>
      <c r="AG126" s="132"/>
      <c r="AH126" s="132"/>
      <c r="AI126" s="132"/>
      <c r="AJ126" s="132"/>
      <c r="AK126" s="132"/>
      <c r="AL126" s="132"/>
      <c r="AM126" s="132"/>
    </row>
    <row r="127" spans="1:39" ht="15" customHeight="1">
      <c r="A127" s="89"/>
      <c r="B127" s="94"/>
      <c r="C127" s="160" t="s">
        <v>45</v>
      </c>
      <c r="D127" s="161"/>
      <c r="E127" s="162"/>
      <c r="F127" s="298" t="s">
        <v>152</v>
      </c>
      <c r="G127" s="299"/>
      <c r="H127" s="300"/>
      <c r="I127" s="152">
        <f t="shared" si="26"/>
        <v>0</v>
      </c>
      <c r="J127" s="49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1"/>
      <c r="AC127" s="94"/>
      <c r="AD127" s="89"/>
      <c r="AE127" s="132"/>
      <c r="AF127" s="132"/>
      <c r="AG127" s="132"/>
      <c r="AH127" s="132"/>
      <c r="AI127" s="132"/>
      <c r="AJ127" s="132"/>
      <c r="AK127" s="132"/>
      <c r="AL127" s="132"/>
      <c r="AM127" s="132"/>
    </row>
    <row r="128" spans="1:39" ht="15" customHeight="1">
      <c r="A128" s="89"/>
      <c r="B128" s="94"/>
      <c r="C128" s="302">
        <v>689</v>
      </c>
      <c r="D128" s="296"/>
      <c r="E128" s="297"/>
      <c r="F128" s="295" t="s">
        <v>286</v>
      </c>
      <c r="G128" s="296"/>
      <c r="H128" s="297"/>
      <c r="I128" s="148">
        <f t="shared" si="26"/>
        <v>0</v>
      </c>
      <c r="J128" s="49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1"/>
      <c r="AC128" s="94"/>
      <c r="AD128" s="89"/>
      <c r="AE128" s="132"/>
      <c r="AF128" s="132"/>
      <c r="AG128" s="132"/>
      <c r="AH128" s="132"/>
      <c r="AI128" s="132"/>
      <c r="AJ128" s="132"/>
      <c r="AK128" s="132"/>
      <c r="AL128" s="132"/>
      <c r="AM128" s="132"/>
    </row>
    <row r="129" spans="1:39" ht="15" customHeight="1">
      <c r="A129" s="89"/>
      <c r="B129" s="94"/>
      <c r="C129" s="301">
        <v>69</v>
      </c>
      <c r="D129" s="293"/>
      <c r="E129" s="294"/>
      <c r="F129" s="292" t="s">
        <v>153</v>
      </c>
      <c r="G129" s="293"/>
      <c r="H129" s="294"/>
      <c r="I129" s="144">
        <f t="shared" si="26"/>
        <v>12000</v>
      </c>
      <c r="J129" s="208">
        <v>6000</v>
      </c>
      <c r="K129" s="53">
        <v>6000</v>
      </c>
      <c r="L129" s="53"/>
      <c r="M129" s="207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4"/>
      <c r="AC129" s="94"/>
      <c r="AD129" s="89"/>
      <c r="AE129" s="129"/>
      <c r="AF129" s="129"/>
      <c r="AG129" s="129"/>
      <c r="AH129" s="129"/>
      <c r="AI129" s="129"/>
      <c r="AJ129" s="129"/>
      <c r="AK129" s="129"/>
      <c r="AL129" s="129"/>
      <c r="AM129" s="129"/>
    </row>
    <row r="130" spans="1:39" s="173" customFormat="1" ht="21.75" customHeight="1">
      <c r="A130" s="63"/>
      <c r="B130" s="68"/>
      <c r="C130" s="158">
        <v>6</v>
      </c>
      <c r="D130" s="153"/>
      <c r="E130" s="153"/>
      <c r="F130" s="154" t="s">
        <v>230</v>
      </c>
      <c r="G130" s="153"/>
      <c r="H130" s="155"/>
      <c r="I130" s="156">
        <f>+I49+I50+I85+I110+I114+I118+I119+I120+I129</f>
        <v>1194831</v>
      </c>
      <c r="J130" s="157">
        <f aca="true" t="shared" si="30" ref="J130:AB130">+J49+J50+J85+J110+J114+J118+J119+J120+J129</f>
        <v>310072</v>
      </c>
      <c r="K130" s="157">
        <f t="shared" si="30"/>
        <v>310072</v>
      </c>
      <c r="L130" s="157">
        <f t="shared" si="30"/>
        <v>329667</v>
      </c>
      <c r="M130" s="157">
        <f t="shared" si="30"/>
        <v>137770</v>
      </c>
      <c r="N130" s="157">
        <f t="shared" si="30"/>
        <v>107250</v>
      </c>
      <c r="O130" s="157">
        <f t="shared" si="30"/>
        <v>0</v>
      </c>
      <c r="P130" s="157">
        <f t="shared" si="30"/>
        <v>0</v>
      </c>
      <c r="Q130" s="157">
        <f t="shared" si="30"/>
        <v>0</v>
      </c>
      <c r="R130" s="157">
        <f t="shared" si="30"/>
        <v>0</v>
      </c>
      <c r="S130" s="157">
        <f t="shared" si="30"/>
        <v>0</v>
      </c>
      <c r="T130" s="157">
        <f t="shared" si="30"/>
        <v>0</v>
      </c>
      <c r="U130" s="157">
        <f t="shared" si="30"/>
        <v>0</v>
      </c>
      <c r="V130" s="157">
        <f t="shared" si="30"/>
        <v>0</v>
      </c>
      <c r="W130" s="157">
        <f t="shared" si="30"/>
        <v>0</v>
      </c>
      <c r="X130" s="157">
        <f t="shared" si="30"/>
        <v>0</v>
      </c>
      <c r="Y130" s="157">
        <f t="shared" si="30"/>
        <v>0</v>
      </c>
      <c r="Z130" s="157">
        <f t="shared" si="30"/>
        <v>0</v>
      </c>
      <c r="AA130" s="157">
        <f t="shared" si="30"/>
        <v>0</v>
      </c>
      <c r="AB130" s="157">
        <f t="shared" si="30"/>
        <v>0</v>
      </c>
      <c r="AC130" s="68"/>
      <c r="AD130" s="63"/>
      <c r="AE130" s="171"/>
      <c r="AF130" s="171"/>
      <c r="AG130" s="171"/>
      <c r="AH130" s="171"/>
      <c r="AI130" s="171"/>
      <c r="AJ130" s="171"/>
      <c r="AK130" s="171"/>
      <c r="AL130" s="171"/>
      <c r="AM130" s="171"/>
    </row>
    <row r="131" spans="1:39" ht="15" customHeight="1">
      <c r="A131" s="89"/>
      <c r="B131" s="94"/>
      <c r="C131" s="68"/>
      <c r="D131" s="68"/>
      <c r="E131" s="68"/>
      <c r="F131" s="68"/>
      <c r="G131" s="68"/>
      <c r="H131" s="68"/>
      <c r="I131" s="68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89"/>
      <c r="AE131" s="129"/>
      <c r="AF131" s="129"/>
      <c r="AG131" s="129"/>
      <c r="AH131" s="129"/>
      <c r="AI131" s="129"/>
      <c r="AJ131" s="129"/>
      <c r="AK131" s="129"/>
      <c r="AL131" s="129"/>
      <c r="AM131" s="129"/>
    </row>
    <row r="132" spans="1:39" ht="15" customHeight="1" thickBot="1">
      <c r="A132" s="89"/>
      <c r="B132" s="94"/>
      <c r="C132" s="68"/>
      <c r="D132" s="68"/>
      <c r="E132" s="68"/>
      <c r="F132" s="68"/>
      <c r="G132" s="68"/>
      <c r="H132" s="68"/>
      <c r="I132" s="68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89"/>
      <c r="AE132" s="129"/>
      <c r="AF132" s="129"/>
      <c r="AG132" s="129"/>
      <c r="AH132" s="129"/>
      <c r="AI132" s="129"/>
      <c r="AJ132" s="129"/>
      <c r="AK132" s="129"/>
      <c r="AL132" s="129"/>
      <c r="AM132" s="129"/>
    </row>
    <row r="133" spans="1:39" ht="15" customHeight="1">
      <c r="A133" s="89"/>
      <c r="B133" s="94"/>
      <c r="C133" s="217" t="s">
        <v>228</v>
      </c>
      <c r="D133" s="303"/>
      <c r="E133" s="303"/>
      <c r="F133" s="227" t="s">
        <v>227</v>
      </c>
      <c r="G133" s="228"/>
      <c r="H133" s="228"/>
      <c r="I133" s="229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89"/>
      <c r="AE133" s="129"/>
      <c r="AF133" s="129"/>
      <c r="AG133" s="129"/>
      <c r="AH133" s="129"/>
      <c r="AI133" s="129"/>
      <c r="AJ133" s="129"/>
      <c r="AK133" s="129"/>
      <c r="AL133" s="129"/>
      <c r="AM133" s="129"/>
    </row>
    <row r="134" spans="1:39" s="134" customFormat="1" ht="13.5" customHeight="1" thickBot="1">
      <c r="A134" s="89"/>
      <c r="B134" s="94"/>
      <c r="C134" s="219"/>
      <c r="D134" s="304"/>
      <c r="E134" s="304"/>
      <c r="F134" s="230"/>
      <c r="G134" s="231"/>
      <c r="H134" s="231"/>
      <c r="I134" s="232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89"/>
      <c r="AE134" s="133"/>
      <c r="AF134" s="133"/>
      <c r="AG134" s="133"/>
      <c r="AH134" s="133"/>
      <c r="AI134" s="133"/>
      <c r="AJ134" s="133"/>
      <c r="AK134" s="133"/>
      <c r="AL134" s="133"/>
      <c r="AM134" s="133"/>
    </row>
    <row r="135" spans="1:30" ht="3.75" customHeight="1">
      <c r="A135" s="89"/>
      <c r="B135" s="94"/>
      <c r="C135" s="68"/>
      <c r="D135" s="68"/>
      <c r="E135" s="68"/>
      <c r="F135" s="68"/>
      <c r="G135" s="68"/>
      <c r="H135" s="68"/>
      <c r="I135" s="68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89"/>
    </row>
    <row r="136" spans="1:39" s="172" customFormat="1" ht="16.5" customHeight="1">
      <c r="A136" s="63"/>
      <c r="B136" s="68"/>
      <c r="C136" s="301">
        <v>85</v>
      </c>
      <c r="D136" s="293"/>
      <c r="E136" s="294"/>
      <c r="F136" s="309" t="s">
        <v>154</v>
      </c>
      <c r="G136" s="310"/>
      <c r="H136" s="311"/>
      <c r="I136" s="163">
        <f>+I42-I130</f>
        <v>580.3400000000838</v>
      </c>
      <c r="J136" s="167">
        <f aca="true" t="shared" si="31" ref="J136:AB136">+J42-J130</f>
        <v>89.07000000000698</v>
      </c>
      <c r="K136" s="165">
        <f t="shared" si="31"/>
        <v>89.07000000000698</v>
      </c>
      <c r="L136" s="165">
        <f t="shared" si="31"/>
        <v>1.1199999999953434</v>
      </c>
      <c r="M136" s="165">
        <f t="shared" si="31"/>
        <v>214.20000000001164</v>
      </c>
      <c r="N136" s="165">
        <f t="shared" si="31"/>
        <v>186.88000000000466</v>
      </c>
      <c r="O136" s="165">
        <f t="shared" si="31"/>
        <v>0</v>
      </c>
      <c r="P136" s="165">
        <f t="shared" si="31"/>
        <v>0</v>
      </c>
      <c r="Q136" s="165">
        <f t="shared" si="31"/>
        <v>0</v>
      </c>
      <c r="R136" s="165">
        <f t="shared" si="31"/>
        <v>0</v>
      </c>
      <c r="S136" s="165">
        <f t="shared" si="31"/>
        <v>0</v>
      </c>
      <c r="T136" s="165">
        <f t="shared" si="31"/>
        <v>0</v>
      </c>
      <c r="U136" s="165">
        <f t="shared" si="31"/>
        <v>0</v>
      </c>
      <c r="V136" s="165">
        <f t="shared" si="31"/>
        <v>0</v>
      </c>
      <c r="W136" s="165">
        <f t="shared" si="31"/>
        <v>0</v>
      </c>
      <c r="X136" s="165">
        <f t="shared" si="31"/>
        <v>0</v>
      </c>
      <c r="Y136" s="165">
        <f t="shared" si="31"/>
        <v>0</v>
      </c>
      <c r="Z136" s="165">
        <f t="shared" si="31"/>
        <v>0</v>
      </c>
      <c r="AA136" s="165">
        <f t="shared" si="31"/>
        <v>0</v>
      </c>
      <c r="AB136" s="166">
        <f t="shared" si="31"/>
        <v>0</v>
      </c>
      <c r="AC136" s="68"/>
      <c r="AD136" s="63"/>
      <c r="AE136" s="171"/>
      <c r="AF136" s="171"/>
      <c r="AG136" s="171"/>
      <c r="AH136" s="171"/>
      <c r="AI136" s="171"/>
      <c r="AJ136" s="171"/>
      <c r="AK136" s="171"/>
      <c r="AL136" s="171"/>
      <c r="AM136" s="171"/>
    </row>
    <row r="137" spans="1:39" ht="13.5" customHeight="1">
      <c r="A137" s="89"/>
      <c r="B137" s="94"/>
      <c r="C137" s="301">
        <v>86</v>
      </c>
      <c r="D137" s="293"/>
      <c r="E137" s="294"/>
      <c r="F137" s="292" t="s">
        <v>155</v>
      </c>
      <c r="G137" s="293"/>
      <c r="H137" s="294"/>
      <c r="I137" s="144">
        <f>SUM(J137:AB137)</f>
        <v>0</v>
      </c>
      <c r="J137" s="49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1"/>
      <c r="AC137" s="94"/>
      <c r="AD137" s="89"/>
      <c r="AE137" s="132"/>
      <c r="AF137" s="132"/>
      <c r="AG137" s="132"/>
      <c r="AH137" s="132"/>
      <c r="AI137" s="132"/>
      <c r="AJ137" s="132"/>
      <c r="AK137" s="132"/>
      <c r="AL137" s="132"/>
      <c r="AM137" s="132"/>
    </row>
    <row r="138" spans="1:39" s="172" customFormat="1" ht="13.5" customHeight="1">
      <c r="A138" s="63"/>
      <c r="B138" s="68"/>
      <c r="C138" s="301">
        <v>88</v>
      </c>
      <c r="D138" s="293"/>
      <c r="E138" s="294"/>
      <c r="F138" s="306" t="s">
        <v>156</v>
      </c>
      <c r="G138" s="307"/>
      <c r="H138" s="308"/>
      <c r="I138" s="164">
        <f aca="true" t="shared" si="32" ref="I138:AB138">+I136-I137</f>
        <v>580.3400000000838</v>
      </c>
      <c r="J138" s="168">
        <f t="shared" si="32"/>
        <v>89.07000000000698</v>
      </c>
      <c r="K138" s="169">
        <f t="shared" si="32"/>
        <v>89.07000000000698</v>
      </c>
      <c r="L138" s="169">
        <f t="shared" si="32"/>
        <v>1.1199999999953434</v>
      </c>
      <c r="M138" s="169">
        <f t="shared" si="32"/>
        <v>214.20000000001164</v>
      </c>
      <c r="N138" s="169">
        <f t="shared" si="32"/>
        <v>186.88000000000466</v>
      </c>
      <c r="O138" s="169">
        <f t="shared" si="32"/>
        <v>0</v>
      </c>
      <c r="P138" s="169">
        <f t="shared" si="32"/>
        <v>0</v>
      </c>
      <c r="Q138" s="169">
        <f t="shared" si="32"/>
        <v>0</v>
      </c>
      <c r="R138" s="169">
        <f t="shared" si="32"/>
        <v>0</v>
      </c>
      <c r="S138" s="169">
        <f t="shared" si="32"/>
        <v>0</v>
      </c>
      <c r="T138" s="169">
        <f t="shared" si="32"/>
        <v>0</v>
      </c>
      <c r="U138" s="169">
        <f t="shared" si="32"/>
        <v>0</v>
      </c>
      <c r="V138" s="169">
        <f t="shared" si="32"/>
        <v>0</v>
      </c>
      <c r="W138" s="169">
        <f t="shared" si="32"/>
        <v>0</v>
      </c>
      <c r="X138" s="169">
        <f t="shared" si="32"/>
        <v>0</v>
      </c>
      <c r="Y138" s="169">
        <f t="shared" si="32"/>
        <v>0</v>
      </c>
      <c r="Z138" s="169">
        <f t="shared" si="32"/>
        <v>0</v>
      </c>
      <c r="AA138" s="169">
        <f t="shared" si="32"/>
        <v>0</v>
      </c>
      <c r="AB138" s="170">
        <f t="shared" si="32"/>
        <v>0</v>
      </c>
      <c r="AC138" s="68"/>
      <c r="AD138" s="63"/>
      <c r="AE138" s="171"/>
      <c r="AF138" s="171"/>
      <c r="AG138" s="171"/>
      <c r="AH138" s="171"/>
      <c r="AI138" s="171"/>
      <c r="AJ138" s="171"/>
      <c r="AK138" s="171"/>
      <c r="AL138" s="171"/>
      <c r="AM138" s="171"/>
    </row>
    <row r="139" spans="1:30" ht="15" customHeight="1">
      <c r="A139" s="89"/>
      <c r="B139" s="94"/>
      <c r="C139" s="135"/>
      <c r="D139" s="135"/>
      <c r="E139" s="135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89"/>
    </row>
    <row r="140" spans="3:28" s="89" customFormat="1" ht="22.5" customHeight="1"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</row>
  </sheetData>
  <sheetProtection password="D9C7" sheet="1"/>
  <mergeCells count="234">
    <mergeCell ref="C26:E26"/>
    <mergeCell ref="C28:E28"/>
    <mergeCell ref="C18:E18"/>
    <mergeCell ref="C19:E19"/>
    <mergeCell ref="C20:E20"/>
    <mergeCell ref="C27:E27"/>
    <mergeCell ref="C25:E25"/>
    <mergeCell ref="C22:E22"/>
    <mergeCell ref="C113:E113"/>
    <mergeCell ref="C79:E79"/>
    <mergeCell ref="C80:E80"/>
    <mergeCell ref="C108:E108"/>
    <mergeCell ref="C107:E107"/>
    <mergeCell ref="C124:E124"/>
    <mergeCell ref="C117:E117"/>
    <mergeCell ref="C121:E121"/>
    <mergeCell ref="C122:E122"/>
    <mergeCell ref="C106:E106"/>
    <mergeCell ref="C52:E52"/>
    <mergeCell ref="C55:E55"/>
    <mergeCell ref="C56:E56"/>
    <mergeCell ref="C115:E115"/>
    <mergeCell ref="C114:E114"/>
    <mergeCell ref="C112:E112"/>
    <mergeCell ref="C111:E111"/>
    <mergeCell ref="C89:E89"/>
    <mergeCell ref="C58:E58"/>
    <mergeCell ref="C59:E59"/>
    <mergeCell ref="C31:E31"/>
    <mergeCell ref="C34:E34"/>
    <mergeCell ref="C33:E33"/>
    <mergeCell ref="C36:E36"/>
    <mergeCell ref="C32:E32"/>
    <mergeCell ref="C57:E57"/>
    <mergeCell ref="C35:E35"/>
    <mergeCell ref="C40:E40"/>
    <mergeCell ref="C45:E46"/>
    <mergeCell ref="C48:E48"/>
    <mergeCell ref="C69:E69"/>
    <mergeCell ref="C61:E61"/>
    <mergeCell ref="C41:E41"/>
    <mergeCell ref="C66:E66"/>
    <mergeCell ref="C49:E49"/>
    <mergeCell ref="C50:E50"/>
    <mergeCell ref="C60:E60"/>
    <mergeCell ref="C54:E54"/>
    <mergeCell ref="C51:E51"/>
    <mergeCell ref="C62:E62"/>
    <mergeCell ref="C63:E63"/>
    <mergeCell ref="C77:E77"/>
    <mergeCell ref="C78:E78"/>
    <mergeCell ref="C71:E71"/>
    <mergeCell ref="C76:E76"/>
    <mergeCell ref="C37:E37"/>
    <mergeCell ref="C53:E53"/>
    <mergeCell ref="C38:E38"/>
    <mergeCell ref="C70:E70"/>
    <mergeCell ref="C39:E39"/>
    <mergeCell ref="C96:E96"/>
    <mergeCell ref="C97:E97"/>
    <mergeCell ref="C81:E81"/>
    <mergeCell ref="C82:E82"/>
    <mergeCell ref="C92:E92"/>
    <mergeCell ref="C95:E95"/>
    <mergeCell ref="C88:E88"/>
    <mergeCell ref="C90:E90"/>
    <mergeCell ref="C91:E91"/>
    <mergeCell ref="C93:E93"/>
    <mergeCell ref="C85:E85"/>
    <mergeCell ref="C83:E83"/>
    <mergeCell ref="C84:E84"/>
    <mergeCell ref="F84:H84"/>
    <mergeCell ref="C98:E98"/>
    <mergeCell ref="F78:H78"/>
    <mergeCell ref="F79:H79"/>
    <mergeCell ref="F80:H80"/>
    <mergeCell ref="F81:H81"/>
    <mergeCell ref="C94:E94"/>
    <mergeCell ref="C103:E103"/>
    <mergeCell ref="C105:E105"/>
    <mergeCell ref="F92:H92"/>
    <mergeCell ref="F95:H95"/>
    <mergeCell ref="F63:H63"/>
    <mergeCell ref="C65:E65"/>
    <mergeCell ref="C67:E67"/>
    <mergeCell ref="C68:E68"/>
    <mergeCell ref="C75:E75"/>
    <mergeCell ref="C86:E86"/>
    <mergeCell ref="C109:E109"/>
    <mergeCell ref="C100:E100"/>
    <mergeCell ref="F101:H101"/>
    <mergeCell ref="F97:H97"/>
    <mergeCell ref="F99:H99"/>
    <mergeCell ref="C99:E99"/>
    <mergeCell ref="F109:H109"/>
    <mergeCell ref="C101:E101"/>
    <mergeCell ref="C104:E104"/>
    <mergeCell ref="C102:E102"/>
    <mergeCell ref="F31:H31"/>
    <mergeCell ref="F86:H86"/>
    <mergeCell ref="F89:H89"/>
    <mergeCell ref="C72:E72"/>
    <mergeCell ref="C73:E73"/>
    <mergeCell ref="C74:E74"/>
    <mergeCell ref="F75:H75"/>
    <mergeCell ref="F77:H77"/>
    <mergeCell ref="C64:E64"/>
    <mergeCell ref="C87:E87"/>
    <mergeCell ref="F28:H28"/>
    <mergeCell ref="F29:H29"/>
    <mergeCell ref="F30:H30"/>
    <mergeCell ref="C16:E16"/>
    <mergeCell ref="C17:E17"/>
    <mergeCell ref="C21:E21"/>
    <mergeCell ref="C24:E24"/>
    <mergeCell ref="C29:E29"/>
    <mergeCell ref="C30:E30"/>
    <mergeCell ref="C23:E23"/>
    <mergeCell ref="C10:E11"/>
    <mergeCell ref="F10:I11"/>
    <mergeCell ref="F17:H17"/>
    <mergeCell ref="F13:H13"/>
    <mergeCell ref="F14:H14"/>
    <mergeCell ref="F15:H15"/>
    <mergeCell ref="F16:H16"/>
    <mergeCell ref="C14:E14"/>
    <mergeCell ref="C15:E15"/>
    <mergeCell ref="C13:E13"/>
    <mergeCell ref="F19:H19"/>
    <mergeCell ref="F20:H20"/>
    <mergeCell ref="F27:H27"/>
    <mergeCell ref="F21:H21"/>
    <mergeCell ref="F24:H24"/>
    <mergeCell ref="F25:H25"/>
    <mergeCell ref="F26:H26"/>
    <mergeCell ref="F23:H23"/>
    <mergeCell ref="F41:H41"/>
    <mergeCell ref="F49:H49"/>
    <mergeCell ref="F34:H34"/>
    <mergeCell ref="F36:H36"/>
    <mergeCell ref="F45:I46"/>
    <mergeCell ref="F48:H48"/>
    <mergeCell ref="F35:H35"/>
    <mergeCell ref="F39:H39"/>
    <mergeCell ref="F40:H40"/>
    <mergeCell ref="G4:J5"/>
    <mergeCell ref="F52:H52"/>
    <mergeCell ref="F54:H54"/>
    <mergeCell ref="F55:H55"/>
    <mergeCell ref="F22:H22"/>
    <mergeCell ref="F51:H51"/>
    <mergeCell ref="F37:H37"/>
    <mergeCell ref="F38:H38"/>
    <mergeCell ref="F32:H32"/>
    <mergeCell ref="F33:H33"/>
    <mergeCell ref="F18:H18"/>
    <mergeCell ref="F67:H67"/>
    <mergeCell ref="F68:H68"/>
    <mergeCell ref="F69:H69"/>
    <mergeCell ref="F59:H59"/>
    <mergeCell ref="F61:H61"/>
    <mergeCell ref="F62:H62"/>
    <mergeCell ref="F64:H64"/>
    <mergeCell ref="F58:H58"/>
    <mergeCell ref="F56:H56"/>
    <mergeCell ref="F116:H116"/>
    <mergeCell ref="F71:H71"/>
    <mergeCell ref="F76:H76"/>
    <mergeCell ref="F83:H83"/>
    <mergeCell ref="F72:H72"/>
    <mergeCell ref="F114:H114"/>
    <mergeCell ref="F111:H111"/>
    <mergeCell ref="F113:H113"/>
    <mergeCell ref="F115:H115"/>
    <mergeCell ref="F108:H108"/>
    <mergeCell ref="F117:H117"/>
    <mergeCell ref="F118:H118"/>
    <mergeCell ref="F119:H119"/>
    <mergeCell ref="F120:H120"/>
    <mergeCell ref="F94:H94"/>
    <mergeCell ref="F96:H96"/>
    <mergeCell ref="F110:H110"/>
    <mergeCell ref="F112:H112"/>
    <mergeCell ref="F107:H107"/>
    <mergeCell ref="F106:H106"/>
    <mergeCell ref="F129:H129"/>
    <mergeCell ref="F121:H121"/>
    <mergeCell ref="F122:H122"/>
    <mergeCell ref="F128:H128"/>
    <mergeCell ref="F124:H124"/>
    <mergeCell ref="F123:H123"/>
    <mergeCell ref="F126:H126"/>
    <mergeCell ref="F127:H127"/>
    <mergeCell ref="F125:H125"/>
    <mergeCell ref="F138:H138"/>
    <mergeCell ref="F133:I134"/>
    <mergeCell ref="F137:H137"/>
    <mergeCell ref="F136:H136"/>
    <mergeCell ref="C125:E125"/>
    <mergeCell ref="C110:E110"/>
    <mergeCell ref="C136:E136"/>
    <mergeCell ref="C123:E123"/>
    <mergeCell ref="C120:E120"/>
    <mergeCell ref="C119:E119"/>
    <mergeCell ref="C129:E129"/>
    <mergeCell ref="C116:E116"/>
    <mergeCell ref="C118:E118"/>
    <mergeCell ref="C128:E128"/>
    <mergeCell ref="C138:E138"/>
    <mergeCell ref="C133:E134"/>
    <mergeCell ref="C137:E137"/>
    <mergeCell ref="C126:E126"/>
    <mergeCell ref="F102:H102"/>
    <mergeCell ref="F103:H103"/>
    <mergeCell ref="F105:H105"/>
    <mergeCell ref="F104:H104"/>
    <mergeCell ref="F98:H98"/>
    <mergeCell ref="F100:H100"/>
    <mergeCell ref="F74:H74"/>
    <mergeCell ref="F91:H91"/>
    <mergeCell ref="F93:H93"/>
    <mergeCell ref="F87:H87"/>
    <mergeCell ref="F88:H88"/>
    <mergeCell ref="F90:H90"/>
    <mergeCell ref="F50:H50"/>
    <mergeCell ref="F85:H85"/>
    <mergeCell ref="F60:H60"/>
    <mergeCell ref="F66:H66"/>
    <mergeCell ref="F65:H65"/>
    <mergeCell ref="F82:H82"/>
    <mergeCell ref="F70:H70"/>
    <mergeCell ref="F53:H53"/>
    <mergeCell ref="F57:H57"/>
    <mergeCell ref="F73:H73"/>
  </mergeCells>
  <printOptions/>
  <pageMargins left="0.25" right="0.25" top="0.75" bottom="0.75" header="0.3" footer="0.3"/>
  <pageSetup horizontalDpi="600" verticalDpi="600" orientation="landscape" paperSize="9" scale="60" r:id="rId2"/>
  <rowBreaks count="1" manualBreakCount="1">
    <brk id="140" max="29" man="1"/>
  </rowBreaks>
  <colBreaks count="2" manualBreakCount="2">
    <brk id="15" max="139" man="1"/>
    <brk id="22" max="13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3">
    <tabColor indexed="24"/>
  </sheetPr>
  <dimension ref="A1:AI183"/>
  <sheetViews>
    <sheetView showGridLines="0" zoomScale="115" zoomScaleNormal="115" zoomScaleSheetLayoutView="85" zoomScalePageLayoutView="0" workbookViewId="0" topLeftCell="A88">
      <selection activeCell="H95" sqref="H95"/>
    </sheetView>
  </sheetViews>
  <sheetFormatPr defaultColWidth="0" defaultRowHeight="12.75" zeroHeight="1"/>
  <cols>
    <col min="1" max="1" width="3.00390625" style="201" customWidth="1"/>
    <col min="2" max="4" width="4.140625" style="201" customWidth="1"/>
    <col min="5" max="5" width="10.140625" style="201" customWidth="1"/>
    <col min="6" max="6" width="16.7109375" style="201" customWidth="1"/>
    <col min="7" max="7" width="46.421875" style="201" customWidth="1"/>
    <col min="8" max="8" width="25.28125" style="201" customWidth="1"/>
    <col min="9" max="9" width="20.140625" style="201" customWidth="1"/>
    <col min="10" max="10" width="14.7109375" style="201" customWidth="1"/>
    <col min="11" max="11" width="7.00390625" style="201" customWidth="1"/>
    <col min="12" max="12" width="3.421875" style="201" customWidth="1"/>
    <col min="13" max="13" width="3.421875" style="201" hidden="1" customWidth="1"/>
    <col min="14" max="14" width="14.00390625" style="201" hidden="1" customWidth="1"/>
    <col min="15" max="15" width="19.00390625" style="201" hidden="1" customWidth="1"/>
    <col min="16" max="16" width="18.140625" style="201" hidden="1" customWidth="1"/>
    <col min="17" max="17" width="10.8515625" style="201" hidden="1" customWidth="1"/>
    <col min="18" max="16384" width="0" style="201" hidden="1" customWidth="1"/>
  </cols>
  <sheetData>
    <row r="1" spans="1:12" ht="12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2.75">
      <c r="A2" s="89"/>
      <c r="B2" s="68"/>
      <c r="C2" s="68"/>
      <c r="D2" s="68"/>
      <c r="E2" s="68"/>
      <c r="F2" s="68"/>
      <c r="G2" s="68"/>
      <c r="H2" s="68"/>
      <c r="I2" s="68"/>
      <c r="J2" s="68"/>
      <c r="K2" s="68"/>
      <c r="L2" s="89"/>
    </row>
    <row r="3" spans="1:12" ht="13.5" thickBot="1">
      <c r="A3" s="89"/>
      <c r="B3" s="68"/>
      <c r="C3" s="68"/>
      <c r="D3" s="68"/>
      <c r="E3" s="68"/>
      <c r="F3" s="68"/>
      <c r="G3" s="68"/>
      <c r="H3" s="68"/>
      <c r="I3" s="68"/>
      <c r="J3" s="68"/>
      <c r="K3" s="68"/>
      <c r="L3" s="89"/>
    </row>
    <row r="4" spans="1:12" ht="12.75" customHeight="1">
      <c r="A4" s="89"/>
      <c r="B4" s="68"/>
      <c r="C4" s="68"/>
      <c r="D4" s="68"/>
      <c r="E4" s="68"/>
      <c r="F4" s="68"/>
      <c r="G4" s="369" t="s">
        <v>256</v>
      </c>
      <c r="H4" s="68"/>
      <c r="I4" s="68"/>
      <c r="J4" s="68"/>
      <c r="K4" s="68"/>
      <c r="L4" s="89"/>
    </row>
    <row r="5" spans="1:12" ht="13.5" customHeight="1" thickBot="1">
      <c r="A5" s="89"/>
      <c r="B5" s="68"/>
      <c r="C5" s="68"/>
      <c r="D5" s="68"/>
      <c r="E5" s="68"/>
      <c r="F5" s="68"/>
      <c r="G5" s="370"/>
      <c r="H5" s="68"/>
      <c r="I5" s="68"/>
      <c r="J5" s="68"/>
      <c r="K5" s="68"/>
      <c r="L5" s="89"/>
    </row>
    <row r="6" spans="1:12" ht="12.75">
      <c r="A6" s="89"/>
      <c r="B6" s="68"/>
      <c r="C6" s="68"/>
      <c r="D6" s="68"/>
      <c r="E6" s="68"/>
      <c r="F6" s="68"/>
      <c r="G6" s="68"/>
      <c r="H6" s="68"/>
      <c r="I6" s="68"/>
      <c r="J6" s="68"/>
      <c r="K6" s="68"/>
      <c r="L6" s="89"/>
    </row>
    <row r="7" spans="1:12" ht="12.75">
      <c r="A7" s="89"/>
      <c r="B7" s="68"/>
      <c r="C7" s="68"/>
      <c r="D7" s="68"/>
      <c r="E7" s="68"/>
      <c r="F7" s="68"/>
      <c r="G7" s="68"/>
      <c r="H7" s="68"/>
      <c r="I7" s="68"/>
      <c r="J7" s="68"/>
      <c r="K7" s="68"/>
      <c r="L7" s="89"/>
    </row>
    <row r="8" spans="1:12" ht="13.5" customHeight="1" thickBot="1">
      <c r="A8" s="89"/>
      <c r="B8" s="68"/>
      <c r="C8" s="68"/>
      <c r="D8" s="68"/>
      <c r="E8" s="68"/>
      <c r="F8" s="68"/>
      <c r="G8" s="68"/>
      <c r="H8" s="68"/>
      <c r="I8" s="68"/>
      <c r="J8" s="68"/>
      <c r="K8" s="68"/>
      <c r="L8" s="89"/>
    </row>
    <row r="9" spans="1:12" ht="12.75" customHeight="1">
      <c r="A9" s="89"/>
      <c r="B9" s="68"/>
      <c r="C9" s="217">
        <v>1</v>
      </c>
      <c r="D9" s="218"/>
      <c r="E9" s="227" t="s">
        <v>245</v>
      </c>
      <c r="F9" s="228"/>
      <c r="G9" s="228"/>
      <c r="H9" s="229"/>
      <c r="I9" s="68"/>
      <c r="J9" s="68"/>
      <c r="K9" s="68"/>
      <c r="L9" s="89"/>
    </row>
    <row r="10" spans="1:12" ht="12.75" customHeight="1" thickBot="1">
      <c r="A10" s="89"/>
      <c r="B10" s="68"/>
      <c r="C10" s="219"/>
      <c r="D10" s="220"/>
      <c r="E10" s="230"/>
      <c r="F10" s="231"/>
      <c r="G10" s="231"/>
      <c r="H10" s="232"/>
      <c r="I10" s="68"/>
      <c r="J10" s="68"/>
      <c r="K10" s="68"/>
      <c r="L10" s="89"/>
    </row>
    <row r="11" spans="1:12" ht="13.5" customHeight="1">
      <c r="A11" s="89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89"/>
    </row>
    <row r="12" spans="1:12" ht="21" customHeight="1">
      <c r="A12" s="89"/>
      <c r="B12" s="94"/>
      <c r="C12" s="377" t="s">
        <v>239</v>
      </c>
      <c r="D12" s="378"/>
      <c r="E12" s="378"/>
      <c r="F12" s="329" t="s">
        <v>242</v>
      </c>
      <c r="G12" s="330"/>
      <c r="H12" s="175" t="s">
        <v>233</v>
      </c>
      <c r="I12" s="94"/>
      <c r="J12" s="94"/>
      <c r="K12" s="94"/>
      <c r="L12" s="89"/>
    </row>
    <row r="13" spans="1:12" ht="29.25" customHeight="1">
      <c r="A13" s="89"/>
      <c r="B13" s="94"/>
      <c r="C13" s="379"/>
      <c r="D13" s="380"/>
      <c r="E13" s="380"/>
      <c r="F13" s="331"/>
      <c r="G13" s="332"/>
      <c r="H13" s="176" t="s">
        <v>232</v>
      </c>
      <c r="I13" s="94"/>
      <c r="J13" s="94"/>
      <c r="K13" s="94"/>
      <c r="L13" s="89"/>
    </row>
    <row r="14" spans="1:12" ht="13.5" customHeight="1">
      <c r="A14" s="89"/>
      <c r="B14" s="94"/>
      <c r="C14" s="381" t="s">
        <v>18</v>
      </c>
      <c r="D14" s="382"/>
      <c r="E14" s="383"/>
      <c r="F14" s="338" t="s">
        <v>243</v>
      </c>
      <c r="G14" s="339"/>
      <c r="H14" s="202"/>
      <c r="I14" s="94"/>
      <c r="J14" s="94"/>
      <c r="K14" s="94"/>
      <c r="L14" s="89"/>
    </row>
    <row r="15" spans="1:12" ht="13.5" customHeight="1">
      <c r="A15" s="89"/>
      <c r="B15" s="94"/>
      <c r="C15" s="381"/>
      <c r="D15" s="382"/>
      <c r="E15" s="383"/>
      <c r="F15" s="333" t="s">
        <v>72</v>
      </c>
      <c r="G15" s="334"/>
      <c r="H15" s="58"/>
      <c r="I15" s="94"/>
      <c r="J15" s="94"/>
      <c r="K15" s="94"/>
      <c r="L15" s="89"/>
    </row>
    <row r="16" spans="1:12" ht="13.5" customHeight="1">
      <c r="A16" s="89"/>
      <c r="B16" s="94"/>
      <c r="C16" s="381"/>
      <c r="D16" s="382"/>
      <c r="E16" s="383"/>
      <c r="F16" s="327" t="s">
        <v>73</v>
      </c>
      <c r="G16" s="328" t="s">
        <v>73</v>
      </c>
      <c r="H16" s="58"/>
      <c r="I16" s="94"/>
      <c r="J16" s="94"/>
      <c r="K16" s="94"/>
      <c r="L16" s="89"/>
    </row>
    <row r="17" spans="1:12" ht="13.5" customHeight="1">
      <c r="A17" s="89"/>
      <c r="B17" s="94"/>
      <c r="C17" s="381"/>
      <c r="D17" s="382"/>
      <c r="E17" s="383"/>
      <c r="F17" s="327" t="s">
        <v>74</v>
      </c>
      <c r="G17" s="328" t="s">
        <v>74</v>
      </c>
      <c r="H17" s="58"/>
      <c r="I17" s="94"/>
      <c r="J17" s="94"/>
      <c r="K17" s="94"/>
      <c r="L17" s="89"/>
    </row>
    <row r="18" spans="1:12" ht="13.5" customHeight="1">
      <c r="A18" s="89"/>
      <c r="B18" s="94"/>
      <c r="C18" s="381"/>
      <c r="D18" s="382"/>
      <c r="E18" s="383"/>
      <c r="F18" s="327" t="s">
        <v>75</v>
      </c>
      <c r="G18" s="328" t="s">
        <v>75</v>
      </c>
      <c r="H18" s="58"/>
      <c r="I18" s="94"/>
      <c r="J18" s="94"/>
      <c r="K18" s="94"/>
      <c r="L18" s="89"/>
    </row>
    <row r="19" spans="1:12" ht="13.5" customHeight="1">
      <c r="A19" s="89"/>
      <c r="B19" s="94"/>
      <c r="C19" s="381"/>
      <c r="D19" s="382"/>
      <c r="E19" s="383"/>
      <c r="F19" s="327" t="s">
        <v>76</v>
      </c>
      <c r="G19" s="328" t="s">
        <v>76</v>
      </c>
      <c r="H19" s="58"/>
      <c r="I19" s="94"/>
      <c r="J19" s="94"/>
      <c r="K19" s="94"/>
      <c r="L19" s="89"/>
    </row>
    <row r="20" spans="1:12" ht="13.5" customHeight="1">
      <c r="A20" s="89"/>
      <c r="B20" s="94"/>
      <c r="C20" s="381"/>
      <c r="D20" s="382"/>
      <c r="E20" s="383"/>
      <c r="F20" s="327" t="s">
        <v>77</v>
      </c>
      <c r="G20" s="328" t="s">
        <v>77</v>
      </c>
      <c r="H20" s="58"/>
      <c r="I20" s="94"/>
      <c r="J20" s="94"/>
      <c r="K20" s="94"/>
      <c r="L20" s="89"/>
    </row>
    <row r="21" spans="1:12" ht="13.5" customHeight="1">
      <c r="A21" s="89"/>
      <c r="B21" s="94"/>
      <c r="C21" s="381"/>
      <c r="D21" s="382"/>
      <c r="E21" s="383"/>
      <c r="F21" s="327" t="s">
        <v>78</v>
      </c>
      <c r="G21" s="328" t="s">
        <v>78</v>
      </c>
      <c r="H21" s="58"/>
      <c r="I21" s="94"/>
      <c r="J21" s="94"/>
      <c r="K21" s="94"/>
      <c r="L21" s="89"/>
    </row>
    <row r="22" spans="1:12" ht="13.5" customHeight="1">
      <c r="A22" s="89"/>
      <c r="B22" s="94"/>
      <c r="C22" s="381"/>
      <c r="D22" s="382"/>
      <c r="E22" s="383"/>
      <c r="F22" s="327" t="s">
        <v>79</v>
      </c>
      <c r="G22" s="328" t="s">
        <v>79</v>
      </c>
      <c r="H22" s="58"/>
      <c r="I22" s="94"/>
      <c r="J22" s="94"/>
      <c r="K22" s="94"/>
      <c r="L22" s="89"/>
    </row>
    <row r="23" spans="1:12" ht="13.5" customHeight="1">
      <c r="A23" s="89"/>
      <c r="B23" s="94"/>
      <c r="C23" s="381"/>
      <c r="D23" s="382"/>
      <c r="E23" s="383"/>
      <c r="F23" s="327" t="s">
        <v>80</v>
      </c>
      <c r="G23" s="328" t="s">
        <v>80</v>
      </c>
      <c r="H23" s="58"/>
      <c r="I23" s="94"/>
      <c r="J23" s="94"/>
      <c r="K23" s="94"/>
      <c r="L23" s="89"/>
    </row>
    <row r="24" spans="1:12" ht="13.5" customHeight="1">
      <c r="A24" s="89"/>
      <c r="B24" s="94"/>
      <c r="C24" s="381"/>
      <c r="D24" s="382"/>
      <c r="E24" s="383"/>
      <c r="F24" s="327" t="s">
        <v>81</v>
      </c>
      <c r="G24" s="328" t="s">
        <v>81</v>
      </c>
      <c r="H24" s="58"/>
      <c r="I24" s="94"/>
      <c r="J24" s="94"/>
      <c r="K24" s="94"/>
      <c r="L24" s="89"/>
    </row>
    <row r="25" spans="1:12" ht="13.5" customHeight="1">
      <c r="A25" s="89"/>
      <c r="B25" s="94"/>
      <c r="C25" s="381"/>
      <c r="D25" s="382"/>
      <c r="E25" s="383"/>
      <c r="F25" s="327" t="s">
        <v>82</v>
      </c>
      <c r="G25" s="328" t="s">
        <v>82</v>
      </c>
      <c r="H25" s="58"/>
      <c r="I25" s="94"/>
      <c r="J25" s="94"/>
      <c r="K25" s="94"/>
      <c r="L25" s="89"/>
    </row>
    <row r="26" spans="1:12" ht="13.5" customHeight="1">
      <c r="A26" s="89"/>
      <c r="B26" s="94"/>
      <c r="C26" s="381"/>
      <c r="D26" s="382"/>
      <c r="E26" s="383"/>
      <c r="F26" s="327" t="s">
        <v>235</v>
      </c>
      <c r="G26" s="328" t="s">
        <v>235</v>
      </c>
      <c r="H26" s="58"/>
      <c r="I26" s="94"/>
      <c r="J26" s="94"/>
      <c r="K26" s="94"/>
      <c r="L26" s="89"/>
    </row>
    <row r="27" spans="1:12" ht="13.5" customHeight="1">
      <c r="A27" s="89"/>
      <c r="B27" s="94"/>
      <c r="C27" s="381"/>
      <c r="D27" s="382"/>
      <c r="E27" s="383"/>
      <c r="F27" s="327" t="s">
        <v>83</v>
      </c>
      <c r="G27" s="328" t="s">
        <v>83</v>
      </c>
      <c r="H27" s="58"/>
      <c r="I27" s="94"/>
      <c r="J27" s="94"/>
      <c r="K27" s="94"/>
      <c r="L27" s="89"/>
    </row>
    <row r="28" spans="1:12" ht="13.5" customHeight="1">
      <c r="A28" s="89"/>
      <c r="B28" s="94"/>
      <c r="C28" s="381"/>
      <c r="D28" s="382"/>
      <c r="E28" s="383"/>
      <c r="F28" s="327" t="s">
        <v>84</v>
      </c>
      <c r="G28" s="328" t="s">
        <v>84</v>
      </c>
      <c r="H28" s="58"/>
      <c r="I28" s="94"/>
      <c r="J28" s="94"/>
      <c r="K28" s="94"/>
      <c r="L28" s="89"/>
    </row>
    <row r="29" spans="1:12" ht="13.5" customHeight="1">
      <c r="A29" s="89"/>
      <c r="B29" s="94"/>
      <c r="C29" s="381"/>
      <c r="D29" s="382"/>
      <c r="E29" s="383"/>
      <c r="F29" s="327" t="s">
        <v>85</v>
      </c>
      <c r="G29" s="328" t="s">
        <v>85</v>
      </c>
      <c r="H29" s="58"/>
      <c r="I29" s="94"/>
      <c r="J29" s="94"/>
      <c r="K29" s="94"/>
      <c r="L29" s="89"/>
    </row>
    <row r="30" spans="1:12" ht="13.5" customHeight="1">
      <c r="A30" s="89"/>
      <c r="B30" s="94"/>
      <c r="C30" s="381"/>
      <c r="D30" s="382"/>
      <c r="E30" s="383"/>
      <c r="F30" s="327" t="s">
        <v>86</v>
      </c>
      <c r="G30" s="328" t="s">
        <v>86</v>
      </c>
      <c r="H30" s="58"/>
      <c r="I30" s="94"/>
      <c r="J30" s="94"/>
      <c r="K30" s="94"/>
      <c r="L30" s="89"/>
    </row>
    <row r="31" spans="1:12" ht="13.5" customHeight="1">
      <c r="A31" s="89"/>
      <c r="B31" s="94"/>
      <c r="C31" s="381"/>
      <c r="D31" s="382"/>
      <c r="E31" s="383"/>
      <c r="F31" s="327" t="s">
        <v>87</v>
      </c>
      <c r="G31" s="328" t="s">
        <v>87</v>
      </c>
      <c r="H31" s="58"/>
      <c r="I31" s="94"/>
      <c r="J31" s="94"/>
      <c r="K31" s="94"/>
      <c r="L31" s="89"/>
    </row>
    <row r="32" spans="1:12" ht="13.5" customHeight="1">
      <c r="A32" s="89"/>
      <c r="B32" s="94"/>
      <c r="C32" s="381"/>
      <c r="D32" s="382"/>
      <c r="E32" s="383"/>
      <c r="F32" s="327" t="s">
        <v>88</v>
      </c>
      <c r="G32" s="328" t="s">
        <v>88</v>
      </c>
      <c r="H32" s="58"/>
      <c r="I32" s="94"/>
      <c r="J32" s="94"/>
      <c r="K32" s="94"/>
      <c r="L32" s="89"/>
    </row>
    <row r="33" spans="1:12" ht="13.5" customHeight="1">
      <c r="A33" s="89"/>
      <c r="B33" s="94"/>
      <c r="C33" s="381"/>
      <c r="D33" s="382"/>
      <c r="E33" s="383"/>
      <c r="F33" s="327" t="s">
        <v>236</v>
      </c>
      <c r="G33" s="328" t="s">
        <v>236</v>
      </c>
      <c r="H33" s="58"/>
      <c r="I33" s="94"/>
      <c r="J33" s="94"/>
      <c r="K33" s="94"/>
      <c r="L33" s="89"/>
    </row>
    <row r="34" spans="1:12" ht="13.5" customHeight="1">
      <c r="A34" s="89"/>
      <c r="B34" s="94"/>
      <c r="C34" s="381"/>
      <c r="D34" s="382"/>
      <c r="E34" s="383"/>
      <c r="F34" s="327" t="s">
        <v>237</v>
      </c>
      <c r="G34" s="328" t="s">
        <v>237</v>
      </c>
      <c r="H34" s="58">
        <v>54648</v>
      </c>
      <c r="I34" s="94"/>
      <c r="J34" s="94"/>
      <c r="K34" s="94"/>
      <c r="L34" s="89"/>
    </row>
    <row r="35" spans="1:12" ht="13.5" customHeight="1">
      <c r="A35" s="89"/>
      <c r="B35" s="94"/>
      <c r="C35" s="381"/>
      <c r="D35" s="382"/>
      <c r="E35" s="383"/>
      <c r="F35" s="327" t="s">
        <v>89</v>
      </c>
      <c r="G35" s="328" t="s">
        <v>89</v>
      </c>
      <c r="H35" s="58"/>
      <c r="I35" s="94"/>
      <c r="J35" s="94"/>
      <c r="K35" s="94"/>
      <c r="L35" s="89"/>
    </row>
    <row r="36" spans="1:12" ht="13.5" customHeight="1">
      <c r="A36" s="89"/>
      <c r="B36" s="94"/>
      <c r="C36" s="381"/>
      <c r="D36" s="382"/>
      <c r="E36" s="383"/>
      <c r="F36" s="327" t="s">
        <v>253</v>
      </c>
      <c r="G36" s="328" t="s">
        <v>253</v>
      </c>
      <c r="H36" s="58"/>
      <c r="I36" s="94"/>
      <c r="J36" s="94"/>
      <c r="K36" s="94"/>
      <c r="L36" s="89"/>
    </row>
    <row r="37" spans="1:12" ht="13.5" customHeight="1">
      <c r="A37" s="89"/>
      <c r="B37" s="94"/>
      <c r="C37" s="381"/>
      <c r="D37" s="382"/>
      <c r="E37" s="383"/>
      <c r="F37" s="327" t="s">
        <v>90</v>
      </c>
      <c r="G37" s="328" t="s">
        <v>90</v>
      </c>
      <c r="H37" s="58"/>
      <c r="I37" s="94"/>
      <c r="J37" s="94"/>
      <c r="K37" s="94"/>
      <c r="L37" s="89"/>
    </row>
    <row r="38" spans="1:12" ht="13.5" customHeight="1">
      <c r="A38" s="89"/>
      <c r="B38" s="94"/>
      <c r="C38" s="381"/>
      <c r="D38" s="382"/>
      <c r="E38" s="383"/>
      <c r="F38" s="327" t="s">
        <v>91</v>
      </c>
      <c r="G38" s="328" t="s">
        <v>91</v>
      </c>
      <c r="H38" s="58">
        <v>401623.2</v>
      </c>
      <c r="I38" s="94"/>
      <c r="J38" s="94"/>
      <c r="K38" s="94"/>
      <c r="L38" s="89"/>
    </row>
    <row r="39" spans="1:12" ht="13.5" customHeight="1">
      <c r="A39" s="89"/>
      <c r="B39" s="94"/>
      <c r="C39" s="381"/>
      <c r="D39" s="382"/>
      <c r="E39" s="383"/>
      <c r="F39" s="327" t="s">
        <v>92</v>
      </c>
      <c r="G39" s="328" t="s">
        <v>92</v>
      </c>
      <c r="H39" s="58"/>
      <c r="I39" s="94"/>
      <c r="J39" s="94"/>
      <c r="K39" s="94"/>
      <c r="L39" s="89"/>
    </row>
    <row r="40" spans="1:12" ht="13.5" customHeight="1">
      <c r="A40" s="89"/>
      <c r="B40" s="94"/>
      <c r="C40" s="381"/>
      <c r="D40" s="382"/>
      <c r="E40" s="383"/>
      <c r="F40" s="327" t="s">
        <v>93</v>
      </c>
      <c r="G40" s="328" t="s">
        <v>93</v>
      </c>
      <c r="H40" s="58">
        <v>350120.16</v>
      </c>
      <c r="I40" s="94"/>
      <c r="J40" s="94"/>
      <c r="K40" s="94"/>
      <c r="L40" s="89"/>
    </row>
    <row r="41" spans="1:12" ht="13.5" customHeight="1">
      <c r="A41" s="89"/>
      <c r="B41" s="94"/>
      <c r="C41" s="381"/>
      <c r="D41" s="382"/>
      <c r="E41" s="383"/>
      <c r="F41" s="327" t="s">
        <v>94</v>
      </c>
      <c r="G41" s="328" t="s">
        <v>94</v>
      </c>
      <c r="H41" s="58"/>
      <c r="I41" s="94"/>
      <c r="J41" s="94"/>
      <c r="K41" s="94"/>
      <c r="L41" s="89"/>
    </row>
    <row r="42" spans="1:12" ht="13.5" customHeight="1">
      <c r="A42" s="89"/>
      <c r="B42" s="94"/>
      <c r="C42" s="381"/>
      <c r="D42" s="382"/>
      <c r="E42" s="383"/>
      <c r="F42" s="327" t="s">
        <v>95</v>
      </c>
      <c r="G42" s="328" t="s">
        <v>95</v>
      </c>
      <c r="H42" s="58"/>
      <c r="I42" s="94"/>
      <c r="J42" s="94"/>
      <c r="K42" s="94"/>
      <c r="L42" s="89"/>
    </row>
    <row r="43" spans="1:12" ht="13.5" customHeight="1">
      <c r="A43" s="89"/>
      <c r="B43" s="94"/>
      <c r="C43" s="381"/>
      <c r="D43" s="382"/>
      <c r="E43" s="383"/>
      <c r="F43" s="327" t="s">
        <v>96</v>
      </c>
      <c r="G43" s="328" t="s">
        <v>96</v>
      </c>
      <c r="H43" s="58"/>
      <c r="I43" s="94"/>
      <c r="J43" s="94"/>
      <c r="K43" s="94"/>
      <c r="L43" s="89"/>
    </row>
    <row r="44" spans="1:12" ht="13.5" customHeight="1">
      <c r="A44" s="89"/>
      <c r="B44" s="94"/>
      <c r="C44" s="381"/>
      <c r="D44" s="382"/>
      <c r="E44" s="383"/>
      <c r="F44" s="327" t="s">
        <v>97</v>
      </c>
      <c r="G44" s="328" t="s">
        <v>97</v>
      </c>
      <c r="H44" s="58"/>
      <c r="I44" s="94"/>
      <c r="J44" s="94"/>
      <c r="K44" s="94"/>
      <c r="L44" s="89"/>
    </row>
    <row r="45" spans="1:12" ht="13.5" customHeight="1">
      <c r="A45" s="89"/>
      <c r="B45" s="94"/>
      <c r="C45" s="381"/>
      <c r="D45" s="382"/>
      <c r="E45" s="383"/>
      <c r="F45" s="327" t="s">
        <v>98</v>
      </c>
      <c r="G45" s="328" t="s">
        <v>98</v>
      </c>
      <c r="H45" s="58"/>
      <c r="I45" s="94"/>
      <c r="J45" s="94"/>
      <c r="K45" s="94"/>
      <c r="L45" s="89"/>
    </row>
    <row r="46" spans="1:12" ht="13.5" customHeight="1">
      <c r="A46" s="89"/>
      <c r="B46" s="94"/>
      <c r="C46" s="381"/>
      <c r="D46" s="382"/>
      <c r="E46" s="383"/>
      <c r="F46" s="327" t="s">
        <v>99</v>
      </c>
      <c r="G46" s="328" t="s">
        <v>99</v>
      </c>
      <c r="H46" s="58"/>
      <c r="I46" s="94"/>
      <c r="J46" s="94"/>
      <c r="K46" s="94"/>
      <c r="L46" s="89"/>
    </row>
    <row r="47" spans="1:12" ht="13.5" customHeight="1">
      <c r="A47" s="89"/>
      <c r="B47" s="94"/>
      <c r="C47" s="381"/>
      <c r="D47" s="382"/>
      <c r="E47" s="383"/>
      <c r="F47" s="327" t="s">
        <v>100</v>
      </c>
      <c r="G47" s="328" t="s">
        <v>100</v>
      </c>
      <c r="H47" s="58"/>
      <c r="I47" s="94"/>
      <c r="J47" s="94"/>
      <c r="K47" s="94"/>
      <c r="L47" s="89"/>
    </row>
    <row r="48" spans="1:12" ht="13.5" customHeight="1">
      <c r="A48" s="89"/>
      <c r="B48" s="94"/>
      <c r="C48" s="381"/>
      <c r="D48" s="382"/>
      <c r="E48" s="383"/>
      <c r="F48" s="327" t="s">
        <v>101</v>
      </c>
      <c r="G48" s="328" t="s">
        <v>101</v>
      </c>
      <c r="H48" s="58"/>
      <c r="I48" s="94"/>
      <c r="J48" s="94"/>
      <c r="K48" s="94"/>
      <c r="L48" s="89"/>
    </row>
    <row r="49" spans="1:12" ht="13.5" customHeight="1">
      <c r="A49" s="89"/>
      <c r="B49" s="94"/>
      <c r="C49" s="381"/>
      <c r="D49" s="382"/>
      <c r="E49" s="383"/>
      <c r="F49" s="327" t="s">
        <v>102</v>
      </c>
      <c r="G49" s="328" t="s">
        <v>102</v>
      </c>
      <c r="H49" s="58"/>
      <c r="I49" s="94"/>
      <c r="J49" s="94"/>
      <c r="K49" s="94"/>
      <c r="L49" s="89"/>
    </row>
    <row r="50" spans="1:12" ht="13.5" customHeight="1">
      <c r="A50" s="89"/>
      <c r="B50" s="94"/>
      <c r="C50" s="381"/>
      <c r="D50" s="382"/>
      <c r="E50" s="383"/>
      <c r="F50" s="327" t="s">
        <v>103</v>
      </c>
      <c r="G50" s="328" t="s">
        <v>103</v>
      </c>
      <c r="H50" s="58"/>
      <c r="I50" s="94"/>
      <c r="J50" s="94"/>
      <c r="K50" s="94"/>
      <c r="L50" s="89"/>
    </row>
    <row r="51" spans="1:12" ht="13.5" customHeight="1">
      <c r="A51" s="89"/>
      <c r="B51" s="94"/>
      <c r="C51" s="381"/>
      <c r="D51" s="382"/>
      <c r="E51" s="383"/>
      <c r="F51" s="327" t="s">
        <v>104</v>
      </c>
      <c r="G51" s="328" t="s">
        <v>104</v>
      </c>
      <c r="H51" s="58"/>
      <c r="I51" s="94"/>
      <c r="J51" s="94"/>
      <c r="K51" s="94"/>
      <c r="L51" s="89"/>
    </row>
    <row r="52" spans="1:12" ht="13.5" customHeight="1">
      <c r="A52" s="89"/>
      <c r="B52" s="94"/>
      <c r="C52" s="381"/>
      <c r="D52" s="382"/>
      <c r="E52" s="383"/>
      <c r="F52" s="327" t="s">
        <v>105</v>
      </c>
      <c r="G52" s="328" t="s">
        <v>105</v>
      </c>
      <c r="H52" s="58"/>
      <c r="I52" s="94"/>
      <c r="J52" s="94"/>
      <c r="K52" s="94"/>
      <c r="L52" s="89"/>
    </row>
    <row r="53" spans="1:12" ht="13.5" customHeight="1">
      <c r="A53" s="89"/>
      <c r="B53" s="94"/>
      <c r="C53" s="381"/>
      <c r="D53" s="382"/>
      <c r="E53" s="383"/>
      <c r="F53" s="327" t="s">
        <v>106</v>
      </c>
      <c r="G53" s="328" t="s">
        <v>106</v>
      </c>
      <c r="H53" s="58"/>
      <c r="I53" s="94"/>
      <c r="J53" s="94"/>
      <c r="K53" s="94"/>
      <c r="L53" s="89"/>
    </row>
    <row r="54" spans="1:12" ht="13.5" customHeight="1">
      <c r="A54" s="89"/>
      <c r="B54" s="94"/>
      <c r="C54" s="381"/>
      <c r="D54" s="382"/>
      <c r="E54" s="383"/>
      <c r="F54" s="327" t="s">
        <v>107</v>
      </c>
      <c r="G54" s="328" t="s">
        <v>107</v>
      </c>
      <c r="H54" s="58"/>
      <c r="I54" s="94"/>
      <c r="J54" s="94"/>
      <c r="K54" s="94"/>
      <c r="L54" s="89"/>
    </row>
    <row r="55" spans="1:12" ht="13.5" customHeight="1">
      <c r="A55" s="89"/>
      <c r="B55" s="94"/>
      <c r="C55" s="381"/>
      <c r="D55" s="382"/>
      <c r="E55" s="383"/>
      <c r="F55" s="327" t="s">
        <v>108</v>
      </c>
      <c r="G55" s="328" t="s">
        <v>108</v>
      </c>
      <c r="H55" s="58"/>
      <c r="I55" s="94"/>
      <c r="J55" s="94"/>
      <c r="K55" s="94"/>
      <c r="L55" s="89"/>
    </row>
    <row r="56" spans="1:12" ht="13.5" customHeight="1">
      <c r="A56" s="89"/>
      <c r="B56" s="94"/>
      <c r="C56" s="381"/>
      <c r="D56" s="382"/>
      <c r="E56" s="383"/>
      <c r="F56" s="327" t="s">
        <v>109</v>
      </c>
      <c r="G56" s="328" t="s">
        <v>109</v>
      </c>
      <c r="H56" s="58"/>
      <c r="I56" s="94"/>
      <c r="J56" s="94"/>
      <c r="K56" s="94"/>
      <c r="L56" s="89"/>
    </row>
    <row r="57" spans="1:12" ht="13.5" customHeight="1">
      <c r="A57" s="89"/>
      <c r="B57" s="94"/>
      <c r="C57" s="381"/>
      <c r="D57" s="382"/>
      <c r="E57" s="383"/>
      <c r="F57" s="327" t="s">
        <v>110</v>
      </c>
      <c r="G57" s="328" t="s">
        <v>110</v>
      </c>
      <c r="H57" s="58"/>
      <c r="I57" s="94"/>
      <c r="J57" s="94"/>
      <c r="K57" s="94"/>
      <c r="L57" s="89"/>
    </row>
    <row r="58" spans="1:12" ht="13.5" customHeight="1">
      <c r="A58" s="89"/>
      <c r="B58" s="94"/>
      <c r="C58" s="381"/>
      <c r="D58" s="382"/>
      <c r="E58" s="383"/>
      <c r="F58" s="327" t="s">
        <v>111</v>
      </c>
      <c r="G58" s="328" t="s">
        <v>111</v>
      </c>
      <c r="H58" s="58"/>
      <c r="I58" s="94"/>
      <c r="J58" s="94"/>
      <c r="K58" s="94"/>
      <c r="L58" s="89"/>
    </row>
    <row r="59" spans="1:12" ht="13.5" customHeight="1">
      <c r="A59" s="89"/>
      <c r="B59" s="94"/>
      <c r="C59" s="381"/>
      <c r="D59" s="382"/>
      <c r="E59" s="383"/>
      <c r="F59" s="327" t="s">
        <v>112</v>
      </c>
      <c r="G59" s="328" t="s">
        <v>112</v>
      </c>
      <c r="H59" s="58"/>
      <c r="I59" s="94"/>
      <c r="J59" s="94"/>
      <c r="K59" s="94"/>
      <c r="L59" s="89"/>
    </row>
    <row r="60" spans="1:12" ht="13.5" customHeight="1">
      <c r="A60" s="89"/>
      <c r="B60" s="94"/>
      <c r="C60" s="381"/>
      <c r="D60" s="382"/>
      <c r="E60" s="383"/>
      <c r="F60" s="327" t="s">
        <v>113</v>
      </c>
      <c r="G60" s="328" t="s">
        <v>113</v>
      </c>
      <c r="H60" s="58"/>
      <c r="I60" s="94"/>
      <c r="J60" s="94"/>
      <c r="K60" s="94"/>
      <c r="L60" s="89"/>
    </row>
    <row r="61" spans="1:12" ht="13.5" customHeight="1">
      <c r="A61" s="89"/>
      <c r="B61" s="94"/>
      <c r="C61" s="381"/>
      <c r="D61" s="382"/>
      <c r="E61" s="383"/>
      <c r="F61" s="327" t="s">
        <v>114</v>
      </c>
      <c r="G61" s="328" t="s">
        <v>114</v>
      </c>
      <c r="H61" s="58"/>
      <c r="I61" s="94"/>
      <c r="J61" s="94"/>
      <c r="K61" s="94"/>
      <c r="L61" s="89"/>
    </row>
    <row r="62" spans="1:12" ht="13.5" customHeight="1">
      <c r="A62" s="89"/>
      <c r="B62" s="94"/>
      <c r="C62" s="381"/>
      <c r="D62" s="382"/>
      <c r="E62" s="383"/>
      <c r="F62" s="327" t="s">
        <v>115</v>
      </c>
      <c r="G62" s="328" t="s">
        <v>115</v>
      </c>
      <c r="H62" s="58"/>
      <c r="I62" s="94"/>
      <c r="J62" s="94"/>
      <c r="K62" s="94"/>
      <c r="L62" s="89"/>
    </row>
    <row r="63" spans="1:12" ht="13.5" customHeight="1">
      <c r="A63" s="89"/>
      <c r="B63" s="94"/>
      <c r="C63" s="381"/>
      <c r="D63" s="382"/>
      <c r="E63" s="383"/>
      <c r="F63" s="327" t="s">
        <v>116</v>
      </c>
      <c r="G63" s="328" t="s">
        <v>116</v>
      </c>
      <c r="H63" s="58"/>
      <c r="I63" s="94"/>
      <c r="J63" s="94"/>
      <c r="K63" s="94"/>
      <c r="L63" s="89"/>
    </row>
    <row r="64" spans="1:12" ht="13.5" customHeight="1">
      <c r="A64" s="89"/>
      <c r="B64" s="94"/>
      <c r="C64" s="381"/>
      <c r="D64" s="382"/>
      <c r="E64" s="383"/>
      <c r="F64" s="327" t="s">
        <v>117</v>
      </c>
      <c r="G64" s="328" t="s">
        <v>117</v>
      </c>
      <c r="H64" s="58"/>
      <c r="I64" s="94"/>
      <c r="J64" s="94"/>
      <c r="K64" s="94"/>
      <c r="L64" s="89"/>
    </row>
    <row r="65" spans="1:12" ht="13.5" customHeight="1">
      <c r="A65" s="89"/>
      <c r="B65" s="94"/>
      <c r="C65" s="381"/>
      <c r="D65" s="382"/>
      <c r="E65" s="383"/>
      <c r="F65" s="327" t="s">
        <v>118</v>
      </c>
      <c r="G65" s="328" t="s">
        <v>118</v>
      </c>
      <c r="H65" s="58"/>
      <c r="I65" s="94"/>
      <c r="J65" s="94"/>
      <c r="K65" s="94"/>
      <c r="L65" s="89"/>
    </row>
    <row r="66" spans="1:35" ht="13.5" customHeight="1">
      <c r="A66" s="89"/>
      <c r="B66" s="94"/>
      <c r="C66" s="381"/>
      <c r="D66" s="382"/>
      <c r="E66" s="383"/>
      <c r="F66" s="327" t="s">
        <v>119</v>
      </c>
      <c r="G66" s="328" t="s">
        <v>119</v>
      </c>
      <c r="H66" s="58"/>
      <c r="I66" s="94"/>
      <c r="J66" s="94"/>
      <c r="K66" s="94"/>
      <c r="L66" s="89"/>
      <c r="AA66" s="94"/>
      <c r="AB66" s="94"/>
      <c r="AC66" s="94"/>
      <c r="AD66" s="94"/>
      <c r="AE66" s="94"/>
      <c r="AF66" s="94"/>
      <c r="AG66" s="94"/>
      <c r="AH66" s="94"/>
      <c r="AI66" s="94"/>
    </row>
    <row r="67" spans="1:35" ht="13.5" customHeight="1">
      <c r="A67" s="89"/>
      <c r="B67" s="94"/>
      <c r="C67" s="381"/>
      <c r="D67" s="382"/>
      <c r="E67" s="383"/>
      <c r="F67" s="327" t="s">
        <v>120</v>
      </c>
      <c r="G67" s="328" t="s">
        <v>120</v>
      </c>
      <c r="H67" s="58"/>
      <c r="I67" s="94"/>
      <c r="J67" s="94"/>
      <c r="K67" s="94"/>
      <c r="L67" s="89"/>
      <c r="AA67" s="94"/>
      <c r="AB67" s="94"/>
      <c r="AC67" s="94"/>
      <c r="AD67" s="94"/>
      <c r="AE67" s="94"/>
      <c r="AF67" s="94"/>
      <c r="AG67" s="94"/>
      <c r="AH67" s="94"/>
      <c r="AI67" s="94"/>
    </row>
    <row r="68" spans="1:35" ht="13.5" customHeight="1">
      <c r="A68" s="89"/>
      <c r="B68" s="94"/>
      <c r="C68" s="381"/>
      <c r="D68" s="382"/>
      <c r="E68" s="383"/>
      <c r="F68" s="327" t="s">
        <v>121</v>
      </c>
      <c r="G68" s="328" t="s">
        <v>121</v>
      </c>
      <c r="H68" s="58"/>
      <c r="I68" s="94"/>
      <c r="J68" s="94"/>
      <c r="K68" s="94"/>
      <c r="L68" s="89"/>
      <c r="AA68" s="94"/>
      <c r="AB68" s="94"/>
      <c r="AC68" s="94"/>
      <c r="AD68" s="94"/>
      <c r="AE68" s="94"/>
      <c r="AF68" s="94"/>
      <c r="AG68" s="94"/>
      <c r="AH68" s="94"/>
      <c r="AI68" s="94"/>
    </row>
    <row r="69" spans="1:35" ht="13.5" customHeight="1">
      <c r="A69" s="89"/>
      <c r="B69" s="94"/>
      <c r="C69" s="381"/>
      <c r="D69" s="382"/>
      <c r="E69" s="383"/>
      <c r="F69" s="327" t="s">
        <v>122</v>
      </c>
      <c r="G69" s="328" t="s">
        <v>122</v>
      </c>
      <c r="H69" s="58"/>
      <c r="I69" s="94"/>
      <c r="J69" s="94"/>
      <c r="K69" s="94"/>
      <c r="L69" s="89"/>
      <c r="AA69" s="94"/>
      <c r="AB69" s="94"/>
      <c r="AC69" s="94"/>
      <c r="AD69" s="94"/>
      <c r="AE69" s="94"/>
      <c r="AF69" s="94"/>
      <c r="AG69" s="94"/>
      <c r="AH69" s="94"/>
      <c r="AI69" s="94"/>
    </row>
    <row r="70" spans="1:35" ht="13.5" customHeight="1">
      <c r="A70" s="89"/>
      <c r="B70" s="94"/>
      <c r="C70" s="381"/>
      <c r="D70" s="382"/>
      <c r="E70" s="383"/>
      <c r="F70" s="327" t="s">
        <v>123</v>
      </c>
      <c r="G70" s="328" t="s">
        <v>123</v>
      </c>
      <c r="H70" s="58"/>
      <c r="I70" s="94"/>
      <c r="J70" s="94"/>
      <c r="K70" s="94"/>
      <c r="L70" s="89"/>
      <c r="AA70" s="94"/>
      <c r="AB70" s="94"/>
      <c r="AC70" s="94"/>
      <c r="AD70" s="94"/>
      <c r="AE70" s="94"/>
      <c r="AF70" s="94"/>
      <c r="AG70" s="94"/>
      <c r="AH70" s="94"/>
      <c r="AI70" s="94"/>
    </row>
    <row r="71" spans="1:35" ht="13.5" customHeight="1">
      <c r="A71" s="89"/>
      <c r="B71" s="94"/>
      <c r="C71" s="381"/>
      <c r="D71" s="382"/>
      <c r="E71" s="383"/>
      <c r="F71" s="335" t="s">
        <v>240</v>
      </c>
      <c r="G71" s="336" t="s">
        <v>240</v>
      </c>
      <c r="H71" s="58"/>
      <c r="I71" s="94"/>
      <c r="J71" s="94"/>
      <c r="K71" s="94"/>
      <c r="L71" s="89"/>
      <c r="AA71" s="94"/>
      <c r="AB71" s="94"/>
      <c r="AC71" s="94"/>
      <c r="AD71" s="94"/>
      <c r="AE71" s="94"/>
      <c r="AF71" s="94"/>
      <c r="AG71" s="94"/>
      <c r="AH71" s="94"/>
      <c r="AI71" s="94"/>
    </row>
    <row r="72" spans="1:35" ht="13.5" customHeight="1">
      <c r="A72" s="89"/>
      <c r="B72" s="94"/>
      <c r="C72" s="381"/>
      <c r="D72" s="382"/>
      <c r="E72" s="383"/>
      <c r="F72" s="338" t="s">
        <v>158</v>
      </c>
      <c r="G72" s="339" t="s">
        <v>158</v>
      </c>
      <c r="H72" s="202"/>
      <c r="I72" s="94"/>
      <c r="J72" s="94"/>
      <c r="K72" s="94"/>
      <c r="L72" s="89"/>
      <c r="AA72" s="94"/>
      <c r="AB72" s="94"/>
      <c r="AC72" s="94"/>
      <c r="AD72" s="94"/>
      <c r="AE72" s="94"/>
      <c r="AF72" s="94"/>
      <c r="AG72" s="94"/>
      <c r="AH72" s="94"/>
      <c r="AI72" s="94"/>
    </row>
    <row r="73" spans="1:35" ht="13.5" customHeight="1">
      <c r="A73" s="89"/>
      <c r="B73" s="94"/>
      <c r="C73" s="381"/>
      <c r="D73" s="382"/>
      <c r="E73" s="383"/>
      <c r="F73" s="333" t="s">
        <v>259</v>
      </c>
      <c r="G73" s="334"/>
      <c r="H73" s="58"/>
      <c r="I73" s="94"/>
      <c r="J73" s="94"/>
      <c r="K73" s="94"/>
      <c r="L73" s="89"/>
      <c r="AA73" s="94"/>
      <c r="AB73" s="94"/>
      <c r="AC73" s="94"/>
      <c r="AD73" s="94"/>
      <c r="AE73" s="94"/>
      <c r="AF73" s="94"/>
      <c r="AG73" s="94"/>
      <c r="AH73" s="94"/>
      <c r="AI73" s="94"/>
    </row>
    <row r="74" spans="1:35" ht="13.5" customHeight="1">
      <c r="A74" s="89"/>
      <c r="B74" s="94"/>
      <c r="C74" s="381"/>
      <c r="D74" s="382"/>
      <c r="E74" s="383"/>
      <c r="F74" s="327" t="s">
        <v>248</v>
      </c>
      <c r="G74" s="328" t="s">
        <v>248</v>
      </c>
      <c r="H74" s="58"/>
      <c r="I74" s="94"/>
      <c r="J74" s="94"/>
      <c r="K74" s="94"/>
      <c r="L74" s="89"/>
      <c r="AA74" s="94"/>
      <c r="AB74" s="94"/>
      <c r="AC74" s="94"/>
      <c r="AD74" s="94"/>
      <c r="AE74" s="94"/>
      <c r="AF74" s="94"/>
      <c r="AG74" s="94"/>
      <c r="AH74" s="94"/>
      <c r="AI74" s="94"/>
    </row>
    <row r="75" spans="1:35" ht="13.5" customHeight="1">
      <c r="A75" s="89"/>
      <c r="B75" s="94"/>
      <c r="C75" s="381"/>
      <c r="D75" s="382"/>
      <c r="E75" s="383"/>
      <c r="F75" s="327" t="s">
        <v>24</v>
      </c>
      <c r="G75" s="328" t="s">
        <v>24</v>
      </c>
      <c r="H75" s="58"/>
      <c r="I75" s="94"/>
      <c r="J75" s="94"/>
      <c r="K75" s="94"/>
      <c r="L75" s="89"/>
      <c r="AA75" s="94"/>
      <c r="AB75" s="94"/>
      <c r="AC75" s="94"/>
      <c r="AD75" s="94"/>
      <c r="AE75" s="94"/>
      <c r="AF75" s="94"/>
      <c r="AG75" s="94"/>
      <c r="AH75" s="94"/>
      <c r="AI75" s="94"/>
    </row>
    <row r="76" spans="1:35" ht="13.5" customHeight="1">
      <c r="A76" s="89"/>
      <c r="B76" s="94"/>
      <c r="C76" s="381"/>
      <c r="D76" s="382"/>
      <c r="E76" s="383"/>
      <c r="F76" s="179" t="s">
        <v>535</v>
      </c>
      <c r="G76" s="180"/>
      <c r="H76" s="58"/>
      <c r="I76" s="94"/>
      <c r="J76" s="94"/>
      <c r="K76" s="94"/>
      <c r="L76" s="89"/>
      <c r="AA76" s="94"/>
      <c r="AB76" s="94"/>
      <c r="AC76" s="94"/>
      <c r="AD76" s="94"/>
      <c r="AE76" s="94"/>
      <c r="AF76" s="94"/>
      <c r="AG76" s="94"/>
      <c r="AH76" s="94"/>
      <c r="AI76" s="94"/>
    </row>
    <row r="77" spans="1:35" ht="13.5" customHeight="1">
      <c r="A77" s="89"/>
      <c r="B77" s="94"/>
      <c r="C77" s="381"/>
      <c r="D77" s="382"/>
      <c r="E77" s="383"/>
      <c r="F77" s="335" t="s">
        <v>25</v>
      </c>
      <c r="G77" s="336" t="s">
        <v>25</v>
      </c>
      <c r="H77" s="58"/>
      <c r="I77" s="94"/>
      <c r="J77" s="94"/>
      <c r="K77" s="94"/>
      <c r="L77" s="89"/>
      <c r="AA77" s="94"/>
      <c r="AB77" s="94"/>
      <c r="AC77" s="94"/>
      <c r="AD77" s="94"/>
      <c r="AE77" s="94"/>
      <c r="AF77" s="94"/>
      <c r="AG77" s="94"/>
      <c r="AH77" s="94"/>
      <c r="AI77" s="94"/>
    </row>
    <row r="78" spans="1:35" ht="13.5" customHeight="1">
      <c r="A78" s="89"/>
      <c r="B78" s="94"/>
      <c r="C78" s="381"/>
      <c r="D78" s="382"/>
      <c r="E78" s="383"/>
      <c r="F78" s="338" t="s">
        <v>157</v>
      </c>
      <c r="G78" s="339" t="s">
        <v>157</v>
      </c>
      <c r="H78" s="202"/>
      <c r="I78" s="94"/>
      <c r="J78" s="94"/>
      <c r="K78" s="94"/>
      <c r="L78" s="89"/>
      <c r="AA78" s="94"/>
      <c r="AB78" s="94"/>
      <c r="AC78" s="94"/>
      <c r="AD78" s="94"/>
      <c r="AE78" s="94"/>
      <c r="AF78" s="94"/>
      <c r="AG78" s="94"/>
      <c r="AH78" s="94"/>
      <c r="AI78" s="94"/>
    </row>
    <row r="79" spans="1:35" ht="13.5" customHeight="1">
      <c r="A79" s="89"/>
      <c r="B79" s="94"/>
      <c r="C79" s="381"/>
      <c r="D79" s="382"/>
      <c r="E79" s="383"/>
      <c r="F79" s="333" t="s">
        <v>249</v>
      </c>
      <c r="G79" s="334" t="s">
        <v>249</v>
      </c>
      <c r="H79" s="58"/>
      <c r="I79" s="94"/>
      <c r="J79" s="94"/>
      <c r="K79" s="94"/>
      <c r="L79" s="89"/>
      <c r="AA79" s="94"/>
      <c r="AB79" s="94"/>
      <c r="AC79" s="94"/>
      <c r="AD79" s="94"/>
      <c r="AE79" s="94"/>
      <c r="AF79" s="94"/>
      <c r="AG79" s="94"/>
      <c r="AH79" s="94"/>
      <c r="AI79" s="94"/>
    </row>
    <row r="80" spans="1:35" ht="13.5" customHeight="1">
      <c r="A80" s="89"/>
      <c r="B80" s="94"/>
      <c r="C80" s="381"/>
      <c r="D80" s="382"/>
      <c r="E80" s="383"/>
      <c r="F80" s="340" t="s">
        <v>27</v>
      </c>
      <c r="G80" s="341" t="s">
        <v>27</v>
      </c>
      <c r="H80" s="58"/>
      <c r="I80" s="94"/>
      <c r="J80" s="94"/>
      <c r="K80" s="94"/>
      <c r="L80" s="89"/>
      <c r="AA80" s="94"/>
      <c r="AB80" s="94"/>
      <c r="AC80" s="94"/>
      <c r="AD80" s="94"/>
      <c r="AE80" s="94"/>
      <c r="AF80" s="94"/>
      <c r="AG80" s="94"/>
      <c r="AH80" s="94"/>
      <c r="AI80" s="94"/>
    </row>
    <row r="81" spans="1:35" ht="13.5" customHeight="1">
      <c r="A81" s="89"/>
      <c r="B81" s="94"/>
      <c r="C81" s="381"/>
      <c r="D81" s="382"/>
      <c r="E81" s="383"/>
      <c r="F81" s="340" t="s">
        <v>720</v>
      </c>
      <c r="G81" s="341" t="s">
        <v>28</v>
      </c>
      <c r="H81" s="58"/>
      <c r="I81" s="94"/>
      <c r="J81" s="94"/>
      <c r="K81" s="94"/>
      <c r="L81" s="89"/>
      <c r="AA81" s="94"/>
      <c r="AB81" s="94"/>
      <c r="AC81" s="94"/>
      <c r="AD81" s="94"/>
      <c r="AE81" s="94"/>
      <c r="AF81" s="94"/>
      <c r="AG81" s="94"/>
      <c r="AH81" s="94"/>
      <c r="AI81" s="94"/>
    </row>
    <row r="82" spans="1:35" ht="13.5" customHeight="1">
      <c r="A82" s="89"/>
      <c r="B82" s="94"/>
      <c r="C82" s="381"/>
      <c r="D82" s="382"/>
      <c r="E82" s="383"/>
      <c r="F82" s="327" t="s">
        <v>260</v>
      </c>
      <c r="G82" s="328"/>
      <c r="H82" s="58"/>
      <c r="I82" s="94"/>
      <c r="J82" s="94"/>
      <c r="K82" s="94"/>
      <c r="L82" s="89"/>
      <c r="AA82" s="94"/>
      <c r="AB82" s="94"/>
      <c r="AC82" s="94"/>
      <c r="AD82" s="94"/>
      <c r="AE82" s="94"/>
      <c r="AF82" s="94"/>
      <c r="AG82" s="94"/>
      <c r="AH82" s="94"/>
      <c r="AI82" s="94"/>
    </row>
    <row r="83" spans="1:35" ht="13.5" customHeight="1">
      <c r="A83" s="89"/>
      <c r="B83" s="94"/>
      <c r="C83" s="381"/>
      <c r="D83" s="382"/>
      <c r="E83" s="383"/>
      <c r="F83" s="327" t="s">
        <v>261</v>
      </c>
      <c r="G83" s="328"/>
      <c r="H83" s="58"/>
      <c r="I83" s="94"/>
      <c r="J83" s="94"/>
      <c r="K83" s="94"/>
      <c r="L83" s="89"/>
      <c r="AA83" s="94"/>
      <c r="AB83" s="94"/>
      <c r="AC83" s="94"/>
      <c r="AD83" s="94"/>
      <c r="AE83" s="94"/>
      <c r="AF83" s="94"/>
      <c r="AG83" s="94"/>
      <c r="AH83" s="94"/>
      <c r="AI83" s="94"/>
    </row>
    <row r="84" spans="1:35" ht="13.5" customHeight="1">
      <c r="A84" s="89"/>
      <c r="B84" s="94"/>
      <c r="C84" s="381"/>
      <c r="D84" s="382"/>
      <c r="E84" s="383"/>
      <c r="F84" s="327" t="s">
        <v>262</v>
      </c>
      <c r="G84" s="328"/>
      <c r="H84" s="58"/>
      <c r="I84" s="94"/>
      <c r="J84" s="94"/>
      <c r="K84" s="94"/>
      <c r="L84" s="89"/>
      <c r="AA84" s="94"/>
      <c r="AB84" s="94"/>
      <c r="AC84" s="94"/>
      <c r="AD84" s="94"/>
      <c r="AE84" s="94"/>
      <c r="AF84" s="94"/>
      <c r="AG84" s="94"/>
      <c r="AH84" s="94"/>
      <c r="AI84" s="94"/>
    </row>
    <row r="85" spans="1:35" ht="13.5" customHeight="1">
      <c r="A85" s="89"/>
      <c r="B85" s="94"/>
      <c r="C85" s="381"/>
      <c r="D85" s="382"/>
      <c r="E85" s="383"/>
      <c r="F85" s="327" t="s">
        <v>257</v>
      </c>
      <c r="G85" s="328" t="s">
        <v>29</v>
      </c>
      <c r="H85" s="58"/>
      <c r="I85" s="94"/>
      <c r="J85" s="94"/>
      <c r="K85" s="94"/>
      <c r="L85" s="89"/>
      <c r="AA85" s="94"/>
      <c r="AB85" s="94"/>
      <c r="AC85" s="94"/>
      <c r="AD85" s="94"/>
      <c r="AE85" s="94"/>
      <c r="AF85" s="94"/>
      <c r="AG85" s="94"/>
      <c r="AH85" s="94"/>
      <c r="AI85" s="94"/>
    </row>
    <row r="86" spans="1:35" ht="13.5" customHeight="1">
      <c r="A86" s="89"/>
      <c r="B86" s="94"/>
      <c r="C86" s="381"/>
      <c r="D86" s="382"/>
      <c r="E86" s="383"/>
      <c r="F86" s="340" t="s">
        <v>721</v>
      </c>
      <c r="G86" s="341" t="s">
        <v>30</v>
      </c>
      <c r="H86" s="58"/>
      <c r="I86" s="94"/>
      <c r="J86" s="94"/>
      <c r="K86" s="94"/>
      <c r="L86" s="89"/>
      <c r="AA86" s="94"/>
      <c r="AB86" s="94"/>
      <c r="AC86" s="94"/>
      <c r="AD86" s="94"/>
      <c r="AE86" s="94"/>
      <c r="AF86" s="94"/>
      <c r="AG86" s="94"/>
      <c r="AH86" s="94"/>
      <c r="AI86" s="94"/>
    </row>
    <row r="87" spans="1:35" ht="13.5" customHeight="1">
      <c r="A87" s="89"/>
      <c r="B87" s="94"/>
      <c r="C87" s="381"/>
      <c r="D87" s="382"/>
      <c r="E87" s="383"/>
      <c r="F87" s="327" t="s">
        <v>258</v>
      </c>
      <c r="G87" s="328" t="s">
        <v>250</v>
      </c>
      <c r="H87" s="58"/>
      <c r="I87" s="94"/>
      <c r="J87" s="94"/>
      <c r="K87" s="94"/>
      <c r="L87" s="89"/>
      <c r="AA87" s="94"/>
      <c r="AB87" s="94"/>
      <c r="AC87" s="94"/>
      <c r="AD87" s="94"/>
      <c r="AE87" s="94"/>
      <c r="AF87" s="94"/>
      <c r="AG87" s="94"/>
      <c r="AH87" s="94"/>
      <c r="AI87" s="94"/>
    </row>
    <row r="88" spans="1:35" ht="13.5" customHeight="1">
      <c r="A88" s="89"/>
      <c r="B88" s="94"/>
      <c r="C88" s="381"/>
      <c r="D88" s="382"/>
      <c r="E88" s="383"/>
      <c r="F88" s="327" t="s">
        <v>32</v>
      </c>
      <c r="G88" s="328" t="s">
        <v>32</v>
      </c>
      <c r="H88" s="58"/>
      <c r="I88" s="94"/>
      <c r="J88" s="94"/>
      <c r="K88" s="94"/>
      <c r="L88" s="89"/>
      <c r="AA88" s="94"/>
      <c r="AB88" s="94"/>
      <c r="AC88" s="94"/>
      <c r="AD88" s="94"/>
      <c r="AE88" s="94"/>
      <c r="AF88" s="94"/>
      <c r="AG88" s="94"/>
      <c r="AH88" s="94"/>
      <c r="AI88" s="94"/>
    </row>
    <row r="89" spans="1:35" ht="13.5" customHeight="1">
      <c r="A89" s="89"/>
      <c r="B89" s="94"/>
      <c r="C89" s="381"/>
      <c r="D89" s="382"/>
      <c r="E89" s="383"/>
      <c r="F89" s="327" t="s">
        <v>33</v>
      </c>
      <c r="G89" s="328" t="s">
        <v>33</v>
      </c>
      <c r="H89" s="58"/>
      <c r="I89" s="94"/>
      <c r="J89" s="94"/>
      <c r="K89" s="94"/>
      <c r="L89" s="89"/>
      <c r="AA89" s="94"/>
      <c r="AB89" s="94"/>
      <c r="AC89" s="94"/>
      <c r="AD89" s="94"/>
      <c r="AE89" s="94"/>
      <c r="AF89" s="94"/>
      <c r="AG89" s="94"/>
      <c r="AH89" s="94"/>
      <c r="AI89" s="94"/>
    </row>
    <row r="90" spans="1:35" ht="13.5" customHeight="1">
      <c r="A90" s="89"/>
      <c r="B90" s="94"/>
      <c r="C90" s="381"/>
      <c r="D90" s="382"/>
      <c r="E90" s="383"/>
      <c r="F90" s="335" t="s">
        <v>34</v>
      </c>
      <c r="G90" s="336" t="s">
        <v>34</v>
      </c>
      <c r="H90" s="58"/>
      <c r="I90" s="94"/>
      <c r="J90" s="94"/>
      <c r="K90" s="94"/>
      <c r="L90" s="89"/>
      <c r="AA90" s="94"/>
      <c r="AB90" s="94"/>
      <c r="AC90" s="94"/>
      <c r="AD90" s="94"/>
      <c r="AE90" s="94"/>
      <c r="AF90" s="94"/>
      <c r="AG90" s="94"/>
      <c r="AH90" s="94"/>
      <c r="AI90" s="94"/>
    </row>
    <row r="91" spans="1:35" ht="13.5" customHeight="1">
      <c r="A91" s="89"/>
      <c r="B91" s="94"/>
      <c r="C91" s="381"/>
      <c r="D91" s="382"/>
      <c r="E91" s="383"/>
      <c r="F91" s="338" t="s">
        <v>244</v>
      </c>
      <c r="G91" s="339" t="s">
        <v>244</v>
      </c>
      <c r="H91" s="202"/>
      <c r="I91" s="94"/>
      <c r="J91" s="94"/>
      <c r="K91" s="94"/>
      <c r="L91" s="89"/>
      <c r="AA91" s="94"/>
      <c r="AB91" s="94"/>
      <c r="AC91" s="94"/>
      <c r="AD91" s="94"/>
      <c r="AE91" s="94"/>
      <c r="AF91" s="94"/>
      <c r="AG91" s="94"/>
      <c r="AH91" s="94"/>
      <c r="AI91" s="94"/>
    </row>
    <row r="92" spans="1:35" ht="13.5" customHeight="1">
      <c r="A92" s="89"/>
      <c r="B92" s="94"/>
      <c r="C92" s="381"/>
      <c r="D92" s="382"/>
      <c r="E92" s="383"/>
      <c r="F92" s="327" t="s">
        <v>15</v>
      </c>
      <c r="G92" s="328" t="s">
        <v>15</v>
      </c>
      <c r="H92" s="58"/>
      <c r="I92" s="94"/>
      <c r="J92" s="94"/>
      <c r="K92" s="94"/>
      <c r="L92" s="89"/>
      <c r="AA92" s="94"/>
      <c r="AB92" s="94"/>
      <c r="AC92" s="94"/>
      <c r="AD92" s="94"/>
      <c r="AE92" s="94"/>
      <c r="AF92" s="94"/>
      <c r="AG92" s="94"/>
      <c r="AH92" s="94"/>
      <c r="AI92" s="94"/>
    </row>
    <row r="93" spans="1:35" ht="13.5" customHeight="1">
      <c r="A93" s="89"/>
      <c r="B93" s="94"/>
      <c r="C93" s="381"/>
      <c r="D93" s="382"/>
      <c r="E93" s="383"/>
      <c r="F93" s="340" t="s">
        <v>722</v>
      </c>
      <c r="G93" s="341" t="s">
        <v>251</v>
      </c>
      <c r="H93" s="58"/>
      <c r="I93" s="94"/>
      <c r="J93" s="94"/>
      <c r="K93" s="94"/>
      <c r="L93" s="89"/>
      <c r="AA93" s="94"/>
      <c r="AB93" s="94"/>
      <c r="AC93" s="94"/>
      <c r="AD93" s="94"/>
      <c r="AE93" s="94"/>
      <c r="AF93" s="94"/>
      <c r="AG93" s="94"/>
      <c r="AH93" s="94"/>
      <c r="AI93" s="94"/>
    </row>
    <row r="94" spans="1:35" ht="13.5" customHeight="1">
      <c r="A94" s="89"/>
      <c r="B94" s="94"/>
      <c r="C94" s="177"/>
      <c r="D94" s="178"/>
      <c r="E94" s="178"/>
      <c r="F94" s="335" t="s">
        <v>451</v>
      </c>
      <c r="G94" s="336" t="s">
        <v>25</v>
      </c>
      <c r="H94" s="59"/>
      <c r="I94" s="94"/>
      <c r="J94" s="94"/>
      <c r="K94" s="94"/>
      <c r="L94" s="89"/>
      <c r="AA94" s="94"/>
      <c r="AB94" s="94"/>
      <c r="AC94" s="94"/>
      <c r="AD94" s="94"/>
      <c r="AE94" s="94"/>
      <c r="AF94" s="94"/>
      <c r="AG94" s="94"/>
      <c r="AH94" s="94"/>
      <c r="AI94" s="94"/>
    </row>
    <row r="95" spans="1:35" ht="13.5" customHeight="1">
      <c r="A95" s="89"/>
      <c r="B95" s="94"/>
      <c r="C95" s="345" t="s">
        <v>231</v>
      </c>
      <c r="D95" s="346"/>
      <c r="E95" s="347"/>
      <c r="F95" s="333" t="s">
        <v>14</v>
      </c>
      <c r="G95" s="334" t="s">
        <v>14</v>
      </c>
      <c r="H95" s="60"/>
      <c r="I95" s="94"/>
      <c r="J95" s="94"/>
      <c r="K95" s="94"/>
      <c r="L95" s="89"/>
      <c r="AA95" s="94"/>
      <c r="AB95" s="94"/>
      <c r="AC95" s="94"/>
      <c r="AD95" s="94"/>
      <c r="AE95" s="94"/>
      <c r="AF95" s="94"/>
      <c r="AG95" s="94"/>
      <c r="AH95" s="94"/>
      <c r="AI95" s="94"/>
    </row>
    <row r="96" spans="1:35" ht="13.5" customHeight="1">
      <c r="A96" s="89"/>
      <c r="B96" s="94"/>
      <c r="C96" s="348"/>
      <c r="D96" s="349"/>
      <c r="E96" s="350"/>
      <c r="F96" s="327" t="s">
        <v>16</v>
      </c>
      <c r="G96" s="328" t="s">
        <v>16</v>
      </c>
      <c r="H96" s="58"/>
      <c r="I96" s="94"/>
      <c r="J96" s="94"/>
      <c r="K96" s="94"/>
      <c r="L96" s="89"/>
      <c r="AA96" s="94"/>
      <c r="AB96" s="94"/>
      <c r="AC96" s="94"/>
      <c r="AD96" s="94"/>
      <c r="AE96" s="94"/>
      <c r="AF96" s="94"/>
      <c r="AG96" s="94"/>
      <c r="AH96" s="94"/>
      <c r="AI96" s="94"/>
    </row>
    <row r="97" spans="1:35" ht="13.5" customHeight="1">
      <c r="A97" s="89"/>
      <c r="B97" s="94"/>
      <c r="C97" s="348"/>
      <c r="D97" s="349"/>
      <c r="E97" s="350"/>
      <c r="F97" s="327" t="s">
        <v>17</v>
      </c>
      <c r="G97" s="328" t="s">
        <v>17</v>
      </c>
      <c r="H97" s="58"/>
      <c r="I97" s="94"/>
      <c r="J97" s="94"/>
      <c r="K97" s="94"/>
      <c r="L97" s="89"/>
      <c r="AA97" s="94"/>
      <c r="AB97" s="94"/>
      <c r="AC97" s="94"/>
      <c r="AD97" s="94"/>
      <c r="AE97" s="94"/>
      <c r="AF97" s="94"/>
      <c r="AG97" s="94"/>
      <c r="AH97" s="94"/>
      <c r="AI97" s="94"/>
    </row>
    <row r="98" spans="1:35" ht="13.5" customHeight="1">
      <c r="A98" s="89"/>
      <c r="B98" s="94"/>
      <c r="C98" s="348"/>
      <c r="D98" s="349"/>
      <c r="E98" s="350"/>
      <c r="F98" s="327" t="s">
        <v>241</v>
      </c>
      <c r="G98" s="328" t="s">
        <v>241</v>
      </c>
      <c r="H98" s="58"/>
      <c r="I98" s="94"/>
      <c r="J98" s="94"/>
      <c r="K98" s="94"/>
      <c r="L98" s="89"/>
      <c r="AA98" s="94"/>
      <c r="AB98" s="94"/>
      <c r="AC98" s="94"/>
      <c r="AD98" s="94"/>
      <c r="AE98" s="94"/>
      <c r="AF98" s="94"/>
      <c r="AG98" s="94"/>
      <c r="AH98" s="94"/>
      <c r="AI98" s="94"/>
    </row>
    <row r="99" spans="1:35" ht="13.5" customHeight="1">
      <c r="A99" s="89"/>
      <c r="B99" s="94"/>
      <c r="C99" s="351"/>
      <c r="D99" s="352"/>
      <c r="E99" s="353"/>
      <c r="F99" s="337" t="s">
        <v>35</v>
      </c>
      <c r="G99" s="336" t="s">
        <v>35</v>
      </c>
      <c r="H99" s="59"/>
      <c r="I99" s="94"/>
      <c r="J99" s="94"/>
      <c r="K99" s="94"/>
      <c r="L99" s="89"/>
      <c r="AA99" s="94"/>
      <c r="AB99" s="94"/>
      <c r="AC99" s="94"/>
      <c r="AD99" s="94"/>
      <c r="AE99" s="94"/>
      <c r="AF99" s="94"/>
      <c r="AG99" s="94"/>
      <c r="AH99" s="94"/>
      <c r="AI99" s="94"/>
    </row>
    <row r="100" spans="1:35" ht="13.5" customHeight="1">
      <c r="A100" s="89"/>
      <c r="B100" s="94"/>
      <c r="C100" s="345" t="s">
        <v>19</v>
      </c>
      <c r="D100" s="346"/>
      <c r="E100" s="347"/>
      <c r="F100" s="333" t="s">
        <v>14</v>
      </c>
      <c r="G100" s="334" t="s">
        <v>14</v>
      </c>
      <c r="H100" s="58"/>
      <c r="I100" s="94"/>
      <c r="J100" s="94"/>
      <c r="K100" s="94"/>
      <c r="L100" s="89"/>
      <c r="AA100" s="94"/>
      <c r="AB100" s="94"/>
      <c r="AC100" s="94"/>
      <c r="AD100" s="94"/>
      <c r="AE100" s="94"/>
      <c r="AF100" s="94"/>
      <c r="AG100" s="94"/>
      <c r="AH100" s="94"/>
      <c r="AI100" s="94"/>
    </row>
    <row r="101" spans="1:35" ht="13.5" customHeight="1">
      <c r="A101" s="89"/>
      <c r="B101" s="94"/>
      <c r="C101" s="348"/>
      <c r="D101" s="349"/>
      <c r="E101" s="350"/>
      <c r="F101" s="327" t="s">
        <v>16</v>
      </c>
      <c r="G101" s="328" t="s">
        <v>16</v>
      </c>
      <c r="H101" s="58"/>
      <c r="I101" s="94"/>
      <c r="J101" s="94"/>
      <c r="K101" s="94"/>
      <c r="L101" s="89"/>
      <c r="AA101" s="94"/>
      <c r="AB101" s="94"/>
      <c r="AC101" s="94"/>
      <c r="AD101" s="94"/>
      <c r="AE101" s="94"/>
      <c r="AF101" s="94"/>
      <c r="AG101" s="94"/>
      <c r="AH101" s="94"/>
      <c r="AI101" s="94"/>
    </row>
    <row r="102" spans="1:35" ht="13.5" customHeight="1">
      <c r="A102" s="89"/>
      <c r="B102" s="94"/>
      <c r="C102" s="348"/>
      <c r="D102" s="349"/>
      <c r="E102" s="350"/>
      <c r="F102" s="327" t="s">
        <v>17</v>
      </c>
      <c r="G102" s="328" t="s">
        <v>17</v>
      </c>
      <c r="H102" s="210" t="s">
        <v>740</v>
      </c>
      <c r="I102" s="94"/>
      <c r="J102" s="94"/>
      <c r="K102" s="94"/>
      <c r="L102" s="89"/>
      <c r="AA102" s="94"/>
      <c r="AB102" s="94"/>
      <c r="AC102" s="94"/>
      <c r="AD102" s="94"/>
      <c r="AE102" s="94"/>
      <c r="AF102" s="94"/>
      <c r="AG102" s="94"/>
      <c r="AH102" s="94"/>
      <c r="AI102" s="94"/>
    </row>
    <row r="103" spans="1:35" ht="13.5" customHeight="1">
      <c r="A103" s="89"/>
      <c r="B103" s="94"/>
      <c r="C103" s="348"/>
      <c r="D103" s="349"/>
      <c r="E103" s="350"/>
      <c r="F103" s="327" t="s">
        <v>241</v>
      </c>
      <c r="G103" s="328" t="s">
        <v>241</v>
      </c>
      <c r="H103" s="58"/>
      <c r="I103" s="94"/>
      <c r="J103" s="94"/>
      <c r="K103" s="94"/>
      <c r="L103" s="89"/>
      <c r="AA103" s="94"/>
      <c r="AB103" s="94"/>
      <c r="AC103" s="94"/>
      <c r="AD103" s="94"/>
      <c r="AE103" s="94"/>
      <c r="AF103" s="94"/>
      <c r="AG103" s="94"/>
      <c r="AH103" s="94"/>
      <c r="AI103" s="94"/>
    </row>
    <row r="104" spans="1:35" ht="13.5" customHeight="1">
      <c r="A104" s="89"/>
      <c r="B104" s="94"/>
      <c r="C104" s="351"/>
      <c r="D104" s="352"/>
      <c r="E104" s="353"/>
      <c r="F104" s="337" t="s">
        <v>35</v>
      </c>
      <c r="G104" s="336" t="s">
        <v>35</v>
      </c>
      <c r="H104" s="59"/>
      <c r="I104" s="94"/>
      <c r="J104" s="94"/>
      <c r="K104" s="94"/>
      <c r="L104" s="89"/>
      <c r="AA104" s="94"/>
      <c r="AB104" s="94"/>
      <c r="AC104" s="94"/>
      <c r="AD104" s="94"/>
      <c r="AE104" s="94"/>
      <c r="AF104" s="94"/>
      <c r="AG104" s="94"/>
      <c r="AH104" s="94"/>
      <c r="AI104" s="94"/>
    </row>
    <row r="105" spans="1:35" ht="13.5" customHeight="1">
      <c r="A105" s="89"/>
      <c r="B105" s="94"/>
      <c r="C105" s="345" t="s">
        <v>20</v>
      </c>
      <c r="D105" s="346"/>
      <c r="E105" s="347" t="s">
        <v>20</v>
      </c>
      <c r="F105" s="333" t="s">
        <v>14</v>
      </c>
      <c r="G105" s="334" t="s">
        <v>14</v>
      </c>
      <c r="H105" s="58"/>
      <c r="I105" s="94"/>
      <c r="J105" s="94"/>
      <c r="K105" s="94"/>
      <c r="L105" s="89"/>
      <c r="AA105" s="94"/>
      <c r="AB105" s="94"/>
      <c r="AC105" s="94"/>
      <c r="AD105" s="94"/>
      <c r="AE105" s="94"/>
      <c r="AF105" s="94"/>
      <c r="AG105" s="94"/>
      <c r="AH105" s="94"/>
      <c r="AI105" s="94"/>
    </row>
    <row r="106" spans="1:35" ht="13.5" customHeight="1">
      <c r="A106" s="89"/>
      <c r="B106" s="94"/>
      <c r="C106" s="348"/>
      <c r="D106" s="349"/>
      <c r="E106" s="350"/>
      <c r="F106" s="327" t="s">
        <v>16</v>
      </c>
      <c r="G106" s="328" t="s">
        <v>16</v>
      </c>
      <c r="H106" s="58">
        <v>2000</v>
      </c>
      <c r="I106" s="94"/>
      <c r="J106" s="94"/>
      <c r="K106" s="94"/>
      <c r="L106" s="89"/>
      <c r="AA106" s="94"/>
      <c r="AB106" s="94"/>
      <c r="AC106" s="94"/>
      <c r="AD106" s="94"/>
      <c r="AE106" s="94"/>
      <c r="AF106" s="94"/>
      <c r="AG106" s="94"/>
      <c r="AH106" s="94"/>
      <c r="AI106" s="94"/>
    </row>
    <row r="107" spans="1:35" ht="13.5" customHeight="1">
      <c r="A107" s="89"/>
      <c r="B107" s="94"/>
      <c r="C107" s="348"/>
      <c r="D107" s="349"/>
      <c r="E107" s="350"/>
      <c r="F107" s="327" t="s">
        <v>17</v>
      </c>
      <c r="G107" s="328" t="s">
        <v>17</v>
      </c>
      <c r="H107" s="58"/>
      <c r="I107" s="94"/>
      <c r="J107" s="94"/>
      <c r="K107" s="94"/>
      <c r="L107" s="89"/>
      <c r="AA107" s="94"/>
      <c r="AB107" s="94"/>
      <c r="AC107" s="94"/>
      <c r="AD107" s="94"/>
      <c r="AE107" s="94"/>
      <c r="AF107" s="94"/>
      <c r="AG107" s="94"/>
      <c r="AH107" s="94"/>
      <c r="AI107" s="94"/>
    </row>
    <row r="108" spans="1:35" ht="13.5" customHeight="1">
      <c r="A108" s="89"/>
      <c r="B108" s="94"/>
      <c r="C108" s="348"/>
      <c r="D108" s="349"/>
      <c r="E108" s="350"/>
      <c r="F108" s="327" t="s">
        <v>241</v>
      </c>
      <c r="G108" s="328" t="s">
        <v>241</v>
      </c>
      <c r="H108" s="58"/>
      <c r="I108" s="94"/>
      <c r="J108" s="94"/>
      <c r="K108" s="94"/>
      <c r="L108" s="89"/>
      <c r="AA108" s="94"/>
      <c r="AB108" s="94"/>
      <c r="AC108" s="94"/>
      <c r="AD108" s="94"/>
      <c r="AE108" s="94"/>
      <c r="AF108" s="94"/>
      <c r="AG108" s="94"/>
      <c r="AH108" s="94"/>
      <c r="AI108" s="94"/>
    </row>
    <row r="109" spans="1:35" ht="13.5" customHeight="1">
      <c r="A109" s="89"/>
      <c r="B109" s="94"/>
      <c r="C109" s="351"/>
      <c r="D109" s="352"/>
      <c r="E109" s="353"/>
      <c r="F109" s="337" t="s">
        <v>35</v>
      </c>
      <c r="G109" s="336" t="s">
        <v>35</v>
      </c>
      <c r="H109" s="59"/>
      <c r="I109" s="94"/>
      <c r="J109" s="94"/>
      <c r="K109" s="94"/>
      <c r="L109" s="89"/>
      <c r="AA109" s="94"/>
      <c r="AB109" s="94"/>
      <c r="AC109" s="94"/>
      <c r="AD109" s="94"/>
      <c r="AE109" s="94"/>
      <c r="AF109" s="94"/>
      <c r="AG109" s="94"/>
      <c r="AH109" s="94"/>
      <c r="AI109" s="94"/>
    </row>
    <row r="110" spans="1:35" ht="13.5" customHeight="1">
      <c r="A110" s="89"/>
      <c r="B110" s="94"/>
      <c r="C110" s="345" t="s">
        <v>21</v>
      </c>
      <c r="D110" s="346"/>
      <c r="E110" s="347" t="s">
        <v>21</v>
      </c>
      <c r="F110" s="333" t="s">
        <v>14</v>
      </c>
      <c r="G110" s="334" t="s">
        <v>14</v>
      </c>
      <c r="H110" s="58"/>
      <c r="I110" s="94"/>
      <c r="J110" s="94"/>
      <c r="K110" s="94"/>
      <c r="L110" s="89"/>
      <c r="AA110" s="94"/>
      <c r="AB110" s="94"/>
      <c r="AC110" s="94"/>
      <c r="AD110" s="94"/>
      <c r="AE110" s="94"/>
      <c r="AF110" s="94"/>
      <c r="AG110" s="94"/>
      <c r="AH110" s="94"/>
      <c r="AI110" s="94"/>
    </row>
    <row r="111" spans="1:35" ht="13.5" customHeight="1">
      <c r="A111" s="89"/>
      <c r="B111" s="94"/>
      <c r="C111" s="348"/>
      <c r="D111" s="349"/>
      <c r="E111" s="350"/>
      <c r="F111" s="327" t="s">
        <v>16</v>
      </c>
      <c r="G111" s="328" t="s">
        <v>16</v>
      </c>
      <c r="H111" s="58"/>
      <c r="I111" s="94"/>
      <c r="J111" s="94"/>
      <c r="K111" s="94"/>
      <c r="L111" s="89"/>
      <c r="AA111" s="94"/>
      <c r="AB111" s="94"/>
      <c r="AC111" s="94"/>
      <c r="AD111" s="94"/>
      <c r="AE111" s="94"/>
      <c r="AF111" s="94"/>
      <c r="AG111" s="94"/>
      <c r="AH111" s="94"/>
      <c r="AI111" s="94"/>
    </row>
    <row r="112" spans="1:35" ht="13.5" customHeight="1">
      <c r="A112" s="89"/>
      <c r="B112" s="94"/>
      <c r="C112" s="348"/>
      <c r="D112" s="349"/>
      <c r="E112" s="350"/>
      <c r="F112" s="327" t="s">
        <v>17</v>
      </c>
      <c r="G112" s="328" t="s">
        <v>17</v>
      </c>
      <c r="H112" s="58"/>
      <c r="I112" s="94"/>
      <c r="J112" s="94"/>
      <c r="K112" s="94"/>
      <c r="L112" s="89"/>
      <c r="AA112" s="94"/>
      <c r="AB112" s="94"/>
      <c r="AC112" s="94"/>
      <c r="AD112" s="94"/>
      <c r="AE112" s="94"/>
      <c r="AF112" s="94"/>
      <c r="AG112" s="94"/>
      <c r="AH112" s="94"/>
      <c r="AI112" s="94"/>
    </row>
    <row r="113" spans="1:35" ht="13.5" customHeight="1">
      <c r="A113" s="89"/>
      <c r="B113" s="94"/>
      <c r="C113" s="348"/>
      <c r="D113" s="349"/>
      <c r="E113" s="350"/>
      <c r="F113" s="327" t="s">
        <v>241</v>
      </c>
      <c r="G113" s="328" t="s">
        <v>241</v>
      </c>
      <c r="H113" s="58"/>
      <c r="I113" s="94"/>
      <c r="J113" s="94"/>
      <c r="K113" s="94"/>
      <c r="L113" s="89"/>
      <c r="AA113" s="94"/>
      <c r="AB113" s="94"/>
      <c r="AC113" s="94"/>
      <c r="AD113" s="94"/>
      <c r="AE113" s="94"/>
      <c r="AF113" s="94"/>
      <c r="AG113" s="94"/>
      <c r="AH113" s="94"/>
      <c r="AI113" s="94"/>
    </row>
    <row r="114" spans="1:35" ht="13.5" customHeight="1">
      <c r="A114" s="89"/>
      <c r="B114" s="94"/>
      <c r="C114" s="351"/>
      <c r="D114" s="352"/>
      <c r="E114" s="353"/>
      <c r="F114" s="337" t="s">
        <v>35</v>
      </c>
      <c r="G114" s="336" t="s">
        <v>35</v>
      </c>
      <c r="H114" s="59"/>
      <c r="I114" s="94"/>
      <c r="J114" s="94"/>
      <c r="K114" s="94"/>
      <c r="L114" s="89"/>
      <c r="AA114" s="94"/>
      <c r="AB114" s="94"/>
      <c r="AC114" s="94"/>
      <c r="AD114" s="94"/>
      <c r="AE114" s="94"/>
      <c r="AF114" s="94"/>
      <c r="AG114" s="94"/>
      <c r="AH114" s="94"/>
      <c r="AI114" s="94"/>
    </row>
    <row r="115" spans="1:35" ht="13.5" customHeight="1">
      <c r="A115" s="89"/>
      <c r="B115" s="94"/>
      <c r="C115" s="345" t="s">
        <v>22</v>
      </c>
      <c r="D115" s="346"/>
      <c r="E115" s="347" t="s">
        <v>22</v>
      </c>
      <c r="F115" s="333" t="s">
        <v>14</v>
      </c>
      <c r="G115" s="334" t="s">
        <v>14</v>
      </c>
      <c r="H115" s="58"/>
      <c r="I115" s="94"/>
      <c r="J115" s="94"/>
      <c r="K115" s="94"/>
      <c r="L115" s="89"/>
      <c r="AA115" s="94"/>
      <c r="AB115" s="94"/>
      <c r="AC115" s="94"/>
      <c r="AD115" s="94"/>
      <c r="AE115" s="94"/>
      <c r="AF115" s="94"/>
      <c r="AG115" s="94"/>
      <c r="AH115" s="94"/>
      <c r="AI115" s="94"/>
    </row>
    <row r="116" spans="1:35" ht="13.5" customHeight="1">
      <c r="A116" s="89"/>
      <c r="B116" s="94"/>
      <c r="C116" s="348"/>
      <c r="D116" s="349"/>
      <c r="E116" s="350"/>
      <c r="F116" s="327" t="s">
        <v>16</v>
      </c>
      <c r="G116" s="328" t="s">
        <v>16</v>
      </c>
      <c r="H116" s="58"/>
      <c r="I116" s="94"/>
      <c r="J116" s="94"/>
      <c r="K116" s="94"/>
      <c r="L116" s="89"/>
      <c r="AA116" s="94"/>
      <c r="AB116" s="94"/>
      <c r="AC116" s="94"/>
      <c r="AD116" s="94"/>
      <c r="AE116" s="94"/>
      <c r="AF116" s="94"/>
      <c r="AG116" s="94"/>
      <c r="AH116" s="94"/>
      <c r="AI116" s="94"/>
    </row>
    <row r="117" spans="1:35" ht="13.5" customHeight="1">
      <c r="A117" s="89"/>
      <c r="B117" s="94"/>
      <c r="C117" s="348"/>
      <c r="D117" s="349"/>
      <c r="E117" s="350"/>
      <c r="F117" s="327" t="s">
        <v>17</v>
      </c>
      <c r="G117" s="328" t="s">
        <v>17</v>
      </c>
      <c r="H117" s="58"/>
      <c r="I117" s="94"/>
      <c r="J117" s="94"/>
      <c r="K117" s="94"/>
      <c r="L117" s="89"/>
      <c r="AA117" s="94"/>
      <c r="AB117" s="94"/>
      <c r="AC117" s="94"/>
      <c r="AD117" s="94"/>
      <c r="AE117" s="94"/>
      <c r="AF117" s="94"/>
      <c r="AG117" s="94"/>
      <c r="AH117" s="94"/>
      <c r="AI117" s="94"/>
    </row>
    <row r="118" spans="1:35" ht="13.5" customHeight="1">
      <c r="A118" s="89"/>
      <c r="B118" s="94"/>
      <c r="C118" s="348"/>
      <c r="D118" s="349"/>
      <c r="E118" s="350"/>
      <c r="F118" s="327" t="s">
        <v>241</v>
      </c>
      <c r="G118" s="328" t="s">
        <v>241</v>
      </c>
      <c r="H118" s="58"/>
      <c r="I118" s="94"/>
      <c r="J118" s="94"/>
      <c r="K118" s="94"/>
      <c r="L118" s="89"/>
      <c r="AA118" s="94"/>
      <c r="AB118" s="94"/>
      <c r="AC118" s="94"/>
      <c r="AD118" s="94"/>
      <c r="AE118" s="94"/>
      <c r="AF118" s="94"/>
      <c r="AG118" s="94"/>
      <c r="AH118" s="94"/>
      <c r="AI118" s="94"/>
    </row>
    <row r="119" spans="1:35" ht="13.5" customHeight="1">
      <c r="A119" s="89"/>
      <c r="B119" s="94"/>
      <c r="C119" s="351"/>
      <c r="D119" s="352"/>
      <c r="E119" s="353"/>
      <c r="F119" s="337" t="s">
        <v>35</v>
      </c>
      <c r="G119" s="336" t="s">
        <v>35</v>
      </c>
      <c r="H119" s="59"/>
      <c r="I119" s="94"/>
      <c r="J119" s="94"/>
      <c r="K119" s="94"/>
      <c r="L119" s="89"/>
      <c r="AA119" s="94"/>
      <c r="AB119" s="94"/>
      <c r="AC119" s="94"/>
      <c r="AD119" s="94"/>
      <c r="AE119" s="94"/>
      <c r="AF119" s="94"/>
      <c r="AG119" s="94"/>
      <c r="AH119" s="94"/>
      <c r="AI119" s="94"/>
    </row>
    <row r="120" spans="1:35" ht="13.5" customHeight="1">
      <c r="A120" s="89"/>
      <c r="B120" s="94"/>
      <c r="C120" s="345" t="s">
        <v>23</v>
      </c>
      <c r="D120" s="346"/>
      <c r="E120" s="347" t="s">
        <v>23</v>
      </c>
      <c r="F120" s="333" t="s">
        <v>14</v>
      </c>
      <c r="G120" s="334" t="s">
        <v>14</v>
      </c>
      <c r="H120" s="58"/>
      <c r="I120" s="94"/>
      <c r="J120" s="94"/>
      <c r="K120" s="94"/>
      <c r="L120" s="89"/>
      <c r="AA120" s="94"/>
      <c r="AB120" s="94"/>
      <c r="AC120" s="94"/>
      <c r="AD120" s="94"/>
      <c r="AE120" s="94"/>
      <c r="AF120" s="94"/>
      <c r="AG120" s="94"/>
      <c r="AH120" s="94"/>
      <c r="AI120" s="94"/>
    </row>
    <row r="121" spans="1:35" ht="13.5" customHeight="1">
      <c r="A121" s="89"/>
      <c r="B121" s="94"/>
      <c r="C121" s="348"/>
      <c r="D121" s="349"/>
      <c r="E121" s="350"/>
      <c r="F121" s="327" t="s">
        <v>16</v>
      </c>
      <c r="G121" s="328" t="s">
        <v>16</v>
      </c>
      <c r="H121" s="58"/>
      <c r="I121" s="94"/>
      <c r="J121" s="94"/>
      <c r="K121" s="94"/>
      <c r="L121" s="89"/>
      <c r="AA121" s="94"/>
      <c r="AB121" s="94"/>
      <c r="AC121" s="94"/>
      <c r="AD121" s="94"/>
      <c r="AE121" s="94"/>
      <c r="AF121" s="94"/>
      <c r="AG121" s="94"/>
      <c r="AH121" s="94"/>
      <c r="AI121" s="94"/>
    </row>
    <row r="122" spans="1:35" ht="13.5" customHeight="1">
      <c r="A122" s="89"/>
      <c r="B122" s="94"/>
      <c r="C122" s="348"/>
      <c r="D122" s="349"/>
      <c r="E122" s="350"/>
      <c r="F122" s="327" t="s">
        <v>17</v>
      </c>
      <c r="G122" s="328" t="s">
        <v>17</v>
      </c>
      <c r="H122" s="58"/>
      <c r="I122" s="94"/>
      <c r="J122" s="94"/>
      <c r="K122" s="94"/>
      <c r="L122" s="89"/>
      <c r="AA122" s="94"/>
      <c r="AB122" s="94"/>
      <c r="AC122" s="94"/>
      <c r="AD122" s="94"/>
      <c r="AE122" s="94"/>
      <c r="AF122" s="94"/>
      <c r="AG122" s="94"/>
      <c r="AH122" s="94"/>
      <c r="AI122" s="94"/>
    </row>
    <row r="123" spans="1:35" ht="13.5" customHeight="1">
      <c r="A123" s="89"/>
      <c r="B123" s="94"/>
      <c r="C123" s="348"/>
      <c r="D123" s="349"/>
      <c r="E123" s="350"/>
      <c r="F123" s="327" t="s">
        <v>241</v>
      </c>
      <c r="G123" s="328" t="s">
        <v>241</v>
      </c>
      <c r="H123" s="58"/>
      <c r="I123" s="94"/>
      <c r="J123" s="94"/>
      <c r="K123" s="94"/>
      <c r="L123" s="89"/>
      <c r="AA123" s="94"/>
      <c r="AB123" s="94"/>
      <c r="AC123" s="94"/>
      <c r="AD123" s="94"/>
      <c r="AE123" s="94"/>
      <c r="AF123" s="94"/>
      <c r="AG123" s="94"/>
      <c r="AH123" s="94"/>
      <c r="AI123" s="94"/>
    </row>
    <row r="124" spans="1:35" ht="13.5" customHeight="1">
      <c r="A124" s="89"/>
      <c r="B124" s="94"/>
      <c r="C124" s="351"/>
      <c r="D124" s="352"/>
      <c r="E124" s="353"/>
      <c r="F124" s="337" t="s">
        <v>35</v>
      </c>
      <c r="G124" s="336" t="s">
        <v>35</v>
      </c>
      <c r="H124" s="59"/>
      <c r="I124" s="94"/>
      <c r="J124" s="94"/>
      <c r="K124" s="94"/>
      <c r="L124" s="89"/>
      <c r="AA124" s="94"/>
      <c r="AB124" s="94"/>
      <c r="AC124" s="94"/>
      <c r="AD124" s="94"/>
      <c r="AE124" s="94"/>
      <c r="AF124" s="94"/>
      <c r="AG124" s="94"/>
      <c r="AH124" s="94"/>
      <c r="AI124" s="94"/>
    </row>
    <row r="125" spans="1:35" ht="13.5" customHeight="1">
      <c r="A125" s="89"/>
      <c r="B125" s="94"/>
      <c r="C125" s="345" t="s">
        <v>252</v>
      </c>
      <c r="D125" s="346"/>
      <c r="E125" s="347" t="s">
        <v>252</v>
      </c>
      <c r="F125" s="333" t="s">
        <v>14</v>
      </c>
      <c r="G125" s="334" t="s">
        <v>14</v>
      </c>
      <c r="H125" s="58"/>
      <c r="I125" s="94"/>
      <c r="J125" s="94"/>
      <c r="K125" s="94"/>
      <c r="L125" s="89"/>
      <c r="AA125" s="94"/>
      <c r="AB125" s="94"/>
      <c r="AC125" s="94"/>
      <c r="AD125" s="94"/>
      <c r="AE125" s="94"/>
      <c r="AF125" s="94"/>
      <c r="AG125" s="94"/>
      <c r="AH125" s="94"/>
      <c r="AI125" s="94"/>
    </row>
    <row r="126" spans="1:35" ht="13.5" customHeight="1">
      <c r="A126" s="89"/>
      <c r="B126" s="94"/>
      <c r="C126" s="348"/>
      <c r="D126" s="349"/>
      <c r="E126" s="350"/>
      <c r="F126" s="327" t="s">
        <v>16</v>
      </c>
      <c r="G126" s="328" t="s">
        <v>16</v>
      </c>
      <c r="H126" s="58"/>
      <c r="I126" s="94"/>
      <c r="J126" s="94"/>
      <c r="K126" s="94"/>
      <c r="L126" s="89"/>
      <c r="AA126" s="94"/>
      <c r="AB126" s="94"/>
      <c r="AC126" s="94"/>
      <c r="AD126" s="94"/>
      <c r="AE126" s="94"/>
      <c r="AF126" s="94"/>
      <c r="AG126" s="94"/>
      <c r="AH126" s="94"/>
      <c r="AI126" s="94"/>
    </row>
    <row r="127" spans="1:35" ht="13.5" customHeight="1">
      <c r="A127" s="89"/>
      <c r="B127" s="94"/>
      <c r="C127" s="348"/>
      <c r="D127" s="349"/>
      <c r="E127" s="350"/>
      <c r="F127" s="327" t="s">
        <v>17</v>
      </c>
      <c r="G127" s="328" t="s">
        <v>17</v>
      </c>
      <c r="H127" s="58"/>
      <c r="I127" s="94"/>
      <c r="J127" s="94"/>
      <c r="K127" s="94"/>
      <c r="L127" s="89"/>
      <c r="AA127" s="94"/>
      <c r="AB127" s="94"/>
      <c r="AC127" s="94"/>
      <c r="AD127" s="94"/>
      <c r="AE127" s="94"/>
      <c r="AF127" s="94"/>
      <c r="AG127" s="94"/>
      <c r="AH127" s="94"/>
      <c r="AI127" s="94"/>
    </row>
    <row r="128" spans="1:35" ht="13.5" customHeight="1">
      <c r="A128" s="89"/>
      <c r="B128" s="94"/>
      <c r="C128" s="348"/>
      <c r="D128" s="349"/>
      <c r="E128" s="350"/>
      <c r="F128" s="327" t="s">
        <v>241</v>
      </c>
      <c r="G128" s="328" t="s">
        <v>241</v>
      </c>
      <c r="H128" s="58"/>
      <c r="I128" s="94"/>
      <c r="J128" s="94"/>
      <c r="K128" s="94"/>
      <c r="L128" s="89"/>
      <c r="AA128" s="94"/>
      <c r="AB128" s="94"/>
      <c r="AC128" s="94"/>
      <c r="AD128" s="94"/>
      <c r="AE128" s="94"/>
      <c r="AF128" s="94"/>
      <c r="AG128" s="94"/>
      <c r="AH128" s="94"/>
      <c r="AI128" s="94"/>
    </row>
    <row r="129" spans="1:35" ht="13.5" customHeight="1">
      <c r="A129" s="89"/>
      <c r="B129" s="94"/>
      <c r="C129" s="351"/>
      <c r="D129" s="352"/>
      <c r="E129" s="353"/>
      <c r="F129" s="337" t="s">
        <v>35</v>
      </c>
      <c r="G129" s="336" t="s">
        <v>35</v>
      </c>
      <c r="H129" s="59"/>
      <c r="I129" s="94"/>
      <c r="J129" s="94"/>
      <c r="K129" s="94"/>
      <c r="L129" s="89"/>
      <c r="AA129" s="94"/>
      <c r="AB129" s="94"/>
      <c r="AC129" s="94"/>
      <c r="AD129" s="94"/>
      <c r="AE129" s="94"/>
      <c r="AF129" s="94"/>
      <c r="AG129" s="94"/>
      <c r="AH129" s="94"/>
      <c r="AI129" s="94"/>
    </row>
    <row r="130" spans="1:35" ht="21" customHeight="1">
      <c r="A130" s="89"/>
      <c r="B130" s="94"/>
      <c r="C130" s="371" t="s">
        <v>137</v>
      </c>
      <c r="D130" s="372"/>
      <c r="E130" s="372"/>
      <c r="F130" s="372"/>
      <c r="G130" s="372"/>
      <c r="H130" s="181">
        <f>SUM(H15:H129)</f>
        <v>808391.36</v>
      </c>
      <c r="I130" s="94"/>
      <c r="J130" s="94"/>
      <c r="K130" s="94"/>
      <c r="L130" s="89"/>
      <c r="AA130" s="94"/>
      <c r="AB130" s="94"/>
      <c r="AC130" s="94"/>
      <c r="AD130" s="94"/>
      <c r="AE130" s="94"/>
      <c r="AF130" s="94"/>
      <c r="AG130" s="94"/>
      <c r="AH130" s="94"/>
      <c r="AI130" s="94"/>
    </row>
    <row r="131" spans="1:26" s="94" customFormat="1" ht="21" customHeight="1">
      <c r="A131" s="89"/>
      <c r="L131" s="89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</row>
    <row r="132" spans="1:35" ht="13.5" thickBot="1">
      <c r="A132" s="89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89"/>
      <c r="AA132" s="94"/>
      <c r="AB132" s="94"/>
      <c r="AC132" s="94"/>
      <c r="AD132" s="94"/>
      <c r="AE132" s="94"/>
      <c r="AF132" s="94"/>
      <c r="AG132" s="94"/>
      <c r="AH132" s="94"/>
      <c r="AI132" s="94"/>
    </row>
    <row r="133" spans="1:35" ht="12.75" customHeight="1">
      <c r="A133" s="89"/>
      <c r="B133" s="94"/>
      <c r="C133" s="217">
        <v>2</v>
      </c>
      <c r="D133" s="218"/>
      <c r="E133" s="227" t="s">
        <v>246</v>
      </c>
      <c r="F133" s="228"/>
      <c r="G133" s="228"/>
      <c r="H133" s="228"/>
      <c r="I133" s="229"/>
      <c r="J133" s="94"/>
      <c r="K133" s="94"/>
      <c r="L133" s="89"/>
      <c r="AA133" s="94"/>
      <c r="AB133" s="94"/>
      <c r="AC133" s="94"/>
      <c r="AD133" s="94"/>
      <c r="AE133" s="94"/>
      <c r="AF133" s="94"/>
      <c r="AG133" s="94"/>
      <c r="AH133" s="94"/>
      <c r="AI133" s="94"/>
    </row>
    <row r="134" spans="1:35" ht="13.5" customHeight="1" thickBot="1">
      <c r="A134" s="89"/>
      <c r="B134" s="94"/>
      <c r="C134" s="219"/>
      <c r="D134" s="220"/>
      <c r="E134" s="230"/>
      <c r="F134" s="231"/>
      <c r="G134" s="231"/>
      <c r="H134" s="231"/>
      <c r="I134" s="232"/>
      <c r="J134" s="94"/>
      <c r="K134" s="94"/>
      <c r="L134" s="89"/>
      <c r="AA134" s="94"/>
      <c r="AB134" s="94"/>
      <c r="AC134" s="94"/>
      <c r="AD134" s="94"/>
      <c r="AE134" s="94"/>
      <c r="AF134" s="94"/>
      <c r="AG134" s="94"/>
      <c r="AH134" s="94"/>
      <c r="AI134" s="94"/>
    </row>
    <row r="135" spans="1:35" ht="12.75">
      <c r="A135" s="89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89"/>
      <c r="AA135" s="94"/>
      <c r="AB135" s="94"/>
      <c r="AC135" s="94"/>
      <c r="AD135" s="94"/>
      <c r="AE135" s="94"/>
      <c r="AF135" s="94"/>
      <c r="AG135" s="94"/>
      <c r="AH135" s="94"/>
      <c r="AI135" s="94"/>
    </row>
    <row r="136" spans="1:12" ht="21" customHeight="1">
      <c r="A136" s="89"/>
      <c r="B136" s="94"/>
      <c r="C136" s="377" t="s">
        <v>239</v>
      </c>
      <c r="D136" s="378"/>
      <c r="E136" s="378"/>
      <c r="F136" s="329" t="s">
        <v>242</v>
      </c>
      <c r="G136" s="330"/>
      <c r="H136" s="182" t="s">
        <v>233</v>
      </c>
      <c r="I136" s="373" t="s">
        <v>234</v>
      </c>
      <c r="J136" s="94"/>
      <c r="K136" s="94"/>
      <c r="L136" s="89"/>
    </row>
    <row r="137" spans="1:12" ht="29.25" customHeight="1">
      <c r="A137" s="89"/>
      <c r="B137" s="94"/>
      <c r="C137" s="391"/>
      <c r="D137" s="392"/>
      <c r="E137" s="392"/>
      <c r="F137" s="331"/>
      <c r="G137" s="332"/>
      <c r="H137" s="183" t="s">
        <v>255</v>
      </c>
      <c r="I137" s="374"/>
      <c r="J137" s="94"/>
      <c r="K137" s="94"/>
      <c r="L137" s="89"/>
    </row>
    <row r="138" spans="1:12" ht="13.5" customHeight="1">
      <c r="A138" s="89"/>
      <c r="B138" s="94"/>
      <c r="C138" s="360" t="s">
        <v>247</v>
      </c>
      <c r="D138" s="361"/>
      <c r="E138" s="362"/>
      <c r="F138" s="338" t="s">
        <v>157</v>
      </c>
      <c r="G138" s="339" t="s">
        <v>157</v>
      </c>
      <c r="H138" s="203">
        <f>SUM(H139:H140)</f>
        <v>0</v>
      </c>
      <c r="I138" s="203">
        <f>SUM(I139:I140)</f>
        <v>0</v>
      </c>
      <c r="J138" s="94"/>
      <c r="K138" s="94"/>
      <c r="L138" s="89"/>
    </row>
    <row r="139" spans="1:12" ht="13.5" customHeight="1">
      <c r="A139" s="89"/>
      <c r="B139" s="94"/>
      <c r="C139" s="363"/>
      <c r="D139" s="364"/>
      <c r="E139" s="365"/>
      <c r="F139" s="327" t="s">
        <v>31</v>
      </c>
      <c r="G139" s="328" t="s">
        <v>31</v>
      </c>
      <c r="H139" s="58"/>
      <c r="I139" s="58"/>
      <c r="J139" s="94"/>
      <c r="K139" s="94"/>
      <c r="L139" s="89"/>
    </row>
    <row r="140" spans="1:12" ht="13.5" customHeight="1">
      <c r="A140" s="89"/>
      <c r="B140" s="94"/>
      <c r="C140" s="363"/>
      <c r="D140" s="364"/>
      <c r="E140" s="365"/>
      <c r="F140" s="327" t="s">
        <v>35</v>
      </c>
      <c r="G140" s="328" t="s">
        <v>35</v>
      </c>
      <c r="H140" s="58"/>
      <c r="I140" s="58"/>
      <c r="J140" s="94"/>
      <c r="K140" s="94"/>
      <c r="L140" s="89"/>
    </row>
    <row r="141" spans="1:12" ht="13.5" customHeight="1">
      <c r="A141" s="89"/>
      <c r="B141" s="94"/>
      <c r="C141" s="363"/>
      <c r="D141" s="364"/>
      <c r="E141" s="365"/>
      <c r="F141" s="338" t="s">
        <v>244</v>
      </c>
      <c r="G141" s="339" t="s">
        <v>244</v>
      </c>
      <c r="H141" s="204">
        <f>SUM(H142:H143)</f>
        <v>0</v>
      </c>
      <c r="I141" s="204">
        <f>SUM(I142:I143)</f>
        <v>0</v>
      </c>
      <c r="J141" s="94"/>
      <c r="K141" s="94"/>
      <c r="L141" s="89"/>
    </row>
    <row r="142" spans="1:12" ht="13.5" customHeight="1">
      <c r="A142" s="89"/>
      <c r="B142" s="94"/>
      <c r="C142" s="363"/>
      <c r="D142" s="364"/>
      <c r="E142" s="365"/>
      <c r="F142" s="327" t="s">
        <v>26</v>
      </c>
      <c r="G142" s="328" t="s">
        <v>26</v>
      </c>
      <c r="H142" s="58"/>
      <c r="I142" s="58"/>
      <c r="J142" s="94"/>
      <c r="K142" s="94"/>
      <c r="L142" s="89"/>
    </row>
    <row r="143" spans="1:12" ht="13.5" customHeight="1">
      <c r="A143" s="89"/>
      <c r="B143" s="94"/>
      <c r="C143" s="363"/>
      <c r="D143" s="364"/>
      <c r="E143" s="365"/>
      <c r="F143" s="327" t="s">
        <v>35</v>
      </c>
      <c r="G143" s="328" t="s">
        <v>35</v>
      </c>
      <c r="H143" s="58"/>
      <c r="I143" s="58"/>
      <c r="J143" s="94"/>
      <c r="K143" s="94"/>
      <c r="L143" s="89"/>
    </row>
    <row r="144" spans="1:12" ht="13.5" customHeight="1">
      <c r="A144" s="89"/>
      <c r="B144" s="94"/>
      <c r="C144" s="363"/>
      <c r="D144" s="364"/>
      <c r="E144" s="365"/>
      <c r="F144" s="338" t="s">
        <v>159</v>
      </c>
      <c r="G144" s="339" t="s">
        <v>159</v>
      </c>
      <c r="H144" s="204">
        <f>SUM(H145)</f>
        <v>0</v>
      </c>
      <c r="I144" s="204">
        <f>SUM(I145)</f>
        <v>0</v>
      </c>
      <c r="J144" s="94"/>
      <c r="K144" s="94"/>
      <c r="L144" s="89"/>
    </row>
    <row r="145" spans="1:12" ht="13.5" customHeight="1">
      <c r="A145" s="89"/>
      <c r="B145" s="94"/>
      <c r="C145" s="366"/>
      <c r="D145" s="367"/>
      <c r="E145" s="368"/>
      <c r="F145" s="327" t="s">
        <v>35</v>
      </c>
      <c r="G145" s="328" t="s">
        <v>35</v>
      </c>
      <c r="H145" s="59"/>
      <c r="I145" s="59"/>
      <c r="J145" s="94"/>
      <c r="K145" s="94"/>
      <c r="L145" s="89"/>
    </row>
    <row r="146" spans="1:12" ht="13.5" customHeight="1">
      <c r="A146" s="89"/>
      <c r="B146" s="94"/>
      <c r="C146" s="342" t="s">
        <v>231</v>
      </c>
      <c r="D146" s="343"/>
      <c r="E146" s="344"/>
      <c r="F146" s="333" t="s">
        <v>17</v>
      </c>
      <c r="G146" s="334" t="s">
        <v>17</v>
      </c>
      <c r="H146" s="61"/>
      <c r="I146" s="61"/>
      <c r="J146" s="94"/>
      <c r="K146" s="94"/>
      <c r="L146" s="89"/>
    </row>
    <row r="147" spans="1:12" ht="13.5" customHeight="1">
      <c r="A147" s="89"/>
      <c r="B147" s="94"/>
      <c r="C147" s="342"/>
      <c r="D147" s="343"/>
      <c r="E147" s="344"/>
      <c r="F147" s="327" t="s">
        <v>241</v>
      </c>
      <c r="G147" s="328" t="s">
        <v>241</v>
      </c>
      <c r="H147" s="58"/>
      <c r="I147" s="58"/>
      <c r="J147" s="94"/>
      <c r="K147" s="94"/>
      <c r="L147" s="89"/>
    </row>
    <row r="148" spans="1:12" ht="13.5" customHeight="1">
      <c r="A148" s="89"/>
      <c r="B148" s="94"/>
      <c r="C148" s="342"/>
      <c r="D148" s="343"/>
      <c r="E148" s="344"/>
      <c r="F148" s="335" t="s">
        <v>35</v>
      </c>
      <c r="G148" s="336" t="s">
        <v>35</v>
      </c>
      <c r="H148" s="59"/>
      <c r="I148" s="59"/>
      <c r="J148" s="94"/>
      <c r="K148" s="94"/>
      <c r="L148" s="89"/>
    </row>
    <row r="149" spans="1:12" ht="13.5" customHeight="1">
      <c r="A149" s="89"/>
      <c r="B149" s="94"/>
      <c r="C149" s="342" t="s">
        <v>19</v>
      </c>
      <c r="D149" s="343"/>
      <c r="E149" s="344"/>
      <c r="F149" s="333" t="s">
        <v>17</v>
      </c>
      <c r="G149" s="334" t="s">
        <v>17</v>
      </c>
      <c r="H149" s="61"/>
      <c r="I149" s="61"/>
      <c r="J149" s="94"/>
      <c r="K149" s="94"/>
      <c r="L149" s="89"/>
    </row>
    <row r="150" spans="1:12" ht="13.5" customHeight="1">
      <c r="A150" s="89"/>
      <c r="B150" s="94"/>
      <c r="C150" s="342"/>
      <c r="D150" s="343"/>
      <c r="E150" s="344"/>
      <c r="F150" s="327" t="s">
        <v>241</v>
      </c>
      <c r="G150" s="328" t="s">
        <v>241</v>
      </c>
      <c r="H150" s="58"/>
      <c r="I150" s="58"/>
      <c r="J150" s="94"/>
      <c r="K150" s="94"/>
      <c r="L150" s="89"/>
    </row>
    <row r="151" spans="1:12" ht="13.5" customHeight="1">
      <c r="A151" s="89"/>
      <c r="B151" s="94"/>
      <c r="C151" s="342"/>
      <c r="D151" s="343"/>
      <c r="E151" s="344"/>
      <c r="F151" s="335" t="s">
        <v>35</v>
      </c>
      <c r="G151" s="336" t="s">
        <v>35</v>
      </c>
      <c r="H151" s="59"/>
      <c r="I151" s="59"/>
      <c r="J151" s="94"/>
      <c r="K151" s="94"/>
      <c r="L151" s="89"/>
    </row>
    <row r="152" spans="1:12" ht="13.5" customHeight="1">
      <c r="A152" s="89"/>
      <c r="B152" s="94"/>
      <c r="C152" s="342" t="s">
        <v>20</v>
      </c>
      <c r="D152" s="343"/>
      <c r="E152" s="344"/>
      <c r="F152" s="333" t="s">
        <v>17</v>
      </c>
      <c r="G152" s="334" t="s">
        <v>17</v>
      </c>
      <c r="H152" s="61"/>
      <c r="I152" s="61"/>
      <c r="J152" s="94"/>
      <c r="K152" s="94"/>
      <c r="L152" s="89"/>
    </row>
    <row r="153" spans="1:12" ht="13.5" customHeight="1">
      <c r="A153" s="89"/>
      <c r="B153" s="94"/>
      <c r="C153" s="342"/>
      <c r="D153" s="343"/>
      <c r="E153" s="344"/>
      <c r="F153" s="327" t="s">
        <v>241</v>
      </c>
      <c r="G153" s="328" t="s">
        <v>241</v>
      </c>
      <c r="H153" s="58"/>
      <c r="I153" s="58"/>
      <c r="J153" s="94"/>
      <c r="K153" s="94"/>
      <c r="L153" s="89"/>
    </row>
    <row r="154" spans="1:12" ht="13.5" customHeight="1">
      <c r="A154" s="89"/>
      <c r="B154" s="94"/>
      <c r="C154" s="342"/>
      <c r="D154" s="343"/>
      <c r="E154" s="344"/>
      <c r="F154" s="335" t="s">
        <v>35</v>
      </c>
      <c r="G154" s="336" t="s">
        <v>35</v>
      </c>
      <c r="H154" s="59"/>
      <c r="I154" s="59"/>
      <c r="J154" s="94"/>
      <c r="K154" s="94"/>
      <c r="L154" s="89"/>
    </row>
    <row r="155" spans="1:12" ht="13.5" customHeight="1">
      <c r="A155" s="89"/>
      <c r="B155" s="94"/>
      <c r="C155" s="342" t="s">
        <v>21</v>
      </c>
      <c r="D155" s="343"/>
      <c r="E155" s="344"/>
      <c r="F155" s="333" t="s">
        <v>17</v>
      </c>
      <c r="G155" s="334" t="s">
        <v>17</v>
      </c>
      <c r="H155" s="61"/>
      <c r="I155" s="61"/>
      <c r="J155" s="94"/>
      <c r="K155" s="94"/>
      <c r="L155" s="89"/>
    </row>
    <row r="156" spans="1:12" ht="13.5" customHeight="1">
      <c r="A156" s="89"/>
      <c r="B156" s="94"/>
      <c r="C156" s="342"/>
      <c r="D156" s="343"/>
      <c r="E156" s="344"/>
      <c r="F156" s="327" t="s">
        <v>241</v>
      </c>
      <c r="G156" s="328" t="s">
        <v>241</v>
      </c>
      <c r="H156" s="58"/>
      <c r="I156" s="58"/>
      <c r="J156" s="94"/>
      <c r="K156" s="94"/>
      <c r="L156" s="89"/>
    </row>
    <row r="157" spans="1:12" ht="13.5" customHeight="1">
      <c r="A157" s="89"/>
      <c r="B157" s="94"/>
      <c r="C157" s="342"/>
      <c r="D157" s="343"/>
      <c r="E157" s="344"/>
      <c r="F157" s="335" t="s">
        <v>35</v>
      </c>
      <c r="G157" s="336" t="s">
        <v>35</v>
      </c>
      <c r="H157" s="59"/>
      <c r="I157" s="59"/>
      <c r="J157" s="94"/>
      <c r="K157" s="94"/>
      <c r="L157" s="89"/>
    </row>
    <row r="158" spans="1:12" ht="13.5" customHeight="1">
      <c r="A158" s="89"/>
      <c r="B158" s="94"/>
      <c r="C158" s="342" t="s">
        <v>22</v>
      </c>
      <c r="D158" s="343"/>
      <c r="E158" s="344"/>
      <c r="F158" s="333" t="s">
        <v>17</v>
      </c>
      <c r="G158" s="334" t="s">
        <v>17</v>
      </c>
      <c r="H158" s="61"/>
      <c r="I158" s="61"/>
      <c r="J158" s="94"/>
      <c r="K158" s="94"/>
      <c r="L158" s="89"/>
    </row>
    <row r="159" spans="1:12" ht="13.5" customHeight="1">
      <c r="A159" s="89"/>
      <c r="B159" s="94"/>
      <c r="C159" s="342"/>
      <c r="D159" s="343"/>
      <c r="E159" s="344"/>
      <c r="F159" s="327" t="s">
        <v>241</v>
      </c>
      <c r="G159" s="328" t="s">
        <v>241</v>
      </c>
      <c r="H159" s="58"/>
      <c r="I159" s="58"/>
      <c r="J159" s="94"/>
      <c r="K159" s="94"/>
      <c r="L159" s="89"/>
    </row>
    <row r="160" spans="1:12" ht="13.5" customHeight="1">
      <c r="A160" s="89"/>
      <c r="B160" s="94"/>
      <c r="C160" s="342"/>
      <c r="D160" s="343"/>
      <c r="E160" s="344"/>
      <c r="F160" s="335" t="s">
        <v>35</v>
      </c>
      <c r="G160" s="336" t="s">
        <v>35</v>
      </c>
      <c r="H160" s="59"/>
      <c r="I160" s="59"/>
      <c r="J160" s="94"/>
      <c r="K160" s="94"/>
      <c r="L160" s="89"/>
    </row>
    <row r="161" spans="1:12" ht="13.5" customHeight="1">
      <c r="A161" s="89"/>
      <c r="B161" s="94"/>
      <c r="C161" s="342" t="s">
        <v>23</v>
      </c>
      <c r="D161" s="343"/>
      <c r="E161" s="344"/>
      <c r="F161" s="333" t="s">
        <v>17</v>
      </c>
      <c r="G161" s="334" t="s">
        <v>17</v>
      </c>
      <c r="H161" s="61"/>
      <c r="I161" s="61"/>
      <c r="J161" s="94"/>
      <c r="K161" s="94"/>
      <c r="L161" s="89"/>
    </row>
    <row r="162" spans="1:12" ht="13.5" customHeight="1">
      <c r="A162" s="89"/>
      <c r="B162" s="94"/>
      <c r="C162" s="342"/>
      <c r="D162" s="343"/>
      <c r="E162" s="344"/>
      <c r="F162" s="327" t="s">
        <v>241</v>
      </c>
      <c r="G162" s="328" t="s">
        <v>241</v>
      </c>
      <c r="H162" s="58"/>
      <c r="I162" s="58"/>
      <c r="J162" s="94"/>
      <c r="K162" s="94"/>
      <c r="L162" s="89"/>
    </row>
    <row r="163" spans="1:12" ht="13.5" customHeight="1">
      <c r="A163" s="89"/>
      <c r="B163" s="94"/>
      <c r="C163" s="342"/>
      <c r="D163" s="343"/>
      <c r="E163" s="344"/>
      <c r="F163" s="335" t="s">
        <v>35</v>
      </c>
      <c r="G163" s="336" t="s">
        <v>35</v>
      </c>
      <c r="H163" s="59"/>
      <c r="I163" s="59"/>
      <c r="J163" s="94"/>
      <c r="K163" s="94"/>
      <c r="L163" s="89"/>
    </row>
    <row r="164" spans="1:12" ht="13.5" customHeight="1">
      <c r="A164" s="89"/>
      <c r="B164" s="94"/>
      <c r="C164" s="342" t="s">
        <v>252</v>
      </c>
      <c r="D164" s="343"/>
      <c r="E164" s="344"/>
      <c r="F164" s="327" t="s">
        <v>17</v>
      </c>
      <c r="G164" s="328" t="s">
        <v>17</v>
      </c>
      <c r="H164" s="61"/>
      <c r="I164" s="61"/>
      <c r="J164" s="94"/>
      <c r="K164" s="94"/>
      <c r="L164" s="89"/>
    </row>
    <row r="165" spans="1:12" ht="13.5" customHeight="1">
      <c r="A165" s="89"/>
      <c r="B165" s="94"/>
      <c r="C165" s="342"/>
      <c r="D165" s="343"/>
      <c r="E165" s="344"/>
      <c r="F165" s="327" t="s">
        <v>241</v>
      </c>
      <c r="G165" s="328" t="s">
        <v>241</v>
      </c>
      <c r="H165" s="58"/>
      <c r="I165" s="58"/>
      <c r="J165" s="94"/>
      <c r="K165" s="94"/>
      <c r="L165" s="89"/>
    </row>
    <row r="166" spans="1:12" ht="13.5" customHeight="1">
      <c r="A166" s="89"/>
      <c r="B166" s="94"/>
      <c r="C166" s="342"/>
      <c r="D166" s="343"/>
      <c r="E166" s="344"/>
      <c r="F166" s="327" t="s">
        <v>35</v>
      </c>
      <c r="G166" s="328" t="s">
        <v>35</v>
      </c>
      <c r="H166" s="59"/>
      <c r="I166" s="59"/>
      <c r="J166" s="94"/>
      <c r="K166" s="94"/>
      <c r="L166" s="89"/>
    </row>
    <row r="167" spans="1:12" ht="16.5" customHeight="1">
      <c r="A167" s="89"/>
      <c r="B167" s="94"/>
      <c r="C167" s="387" t="s">
        <v>137</v>
      </c>
      <c r="D167" s="388"/>
      <c r="E167" s="388"/>
      <c r="F167" s="388"/>
      <c r="G167" s="388"/>
      <c r="H167" s="181">
        <f>SUM(H138,H141,H144,H146:H166)</f>
        <v>0</v>
      </c>
      <c r="I167" s="181">
        <f>SUM(I138,I141,I144,I146:I166)</f>
        <v>0</v>
      </c>
      <c r="J167" s="94"/>
      <c r="K167" s="94"/>
      <c r="L167" s="89"/>
    </row>
    <row r="168" spans="1:12" ht="12.75">
      <c r="A168" s="89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89"/>
    </row>
    <row r="169" spans="1:12" ht="13.5" thickBot="1">
      <c r="A169" s="89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89"/>
    </row>
    <row r="170" spans="1:12" ht="12.75" customHeight="1">
      <c r="A170" s="89"/>
      <c r="B170" s="94"/>
      <c r="C170" s="217">
        <v>3</v>
      </c>
      <c r="D170" s="218"/>
      <c r="E170" s="389" t="s">
        <v>254</v>
      </c>
      <c r="F170" s="390"/>
      <c r="G170" s="390"/>
      <c r="H170" s="390"/>
      <c r="I170" s="390"/>
      <c r="J170" s="390"/>
      <c r="K170" s="94"/>
      <c r="L170" s="89"/>
    </row>
    <row r="171" spans="1:12" ht="13.5" customHeight="1" thickBot="1">
      <c r="A171" s="89"/>
      <c r="B171" s="94"/>
      <c r="C171" s="219"/>
      <c r="D171" s="220"/>
      <c r="E171" s="389"/>
      <c r="F171" s="390"/>
      <c r="G171" s="390"/>
      <c r="H171" s="390"/>
      <c r="I171" s="390"/>
      <c r="J171" s="390"/>
      <c r="K171" s="94"/>
      <c r="L171" s="89"/>
    </row>
    <row r="172" spans="1:12" ht="12.75">
      <c r="A172" s="89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89"/>
    </row>
    <row r="173" spans="1:12" ht="19.5" customHeight="1">
      <c r="A173" s="89"/>
      <c r="B173" s="94"/>
      <c r="C173" s="377" t="s">
        <v>239</v>
      </c>
      <c r="D173" s="378"/>
      <c r="E173" s="378"/>
      <c r="F173" s="329" t="s">
        <v>242</v>
      </c>
      <c r="G173" s="330"/>
      <c r="H173" s="375" t="s">
        <v>233</v>
      </c>
      <c r="I173" s="376"/>
      <c r="J173" s="373" t="s">
        <v>234</v>
      </c>
      <c r="K173" s="94"/>
      <c r="L173" s="89"/>
    </row>
    <row r="174" spans="1:12" ht="24" customHeight="1">
      <c r="A174" s="89"/>
      <c r="B174" s="94"/>
      <c r="C174" s="379"/>
      <c r="D174" s="380"/>
      <c r="E174" s="380"/>
      <c r="F174" s="331"/>
      <c r="G174" s="332"/>
      <c r="H174" s="183" t="s">
        <v>232</v>
      </c>
      <c r="I174" s="184" t="s">
        <v>255</v>
      </c>
      <c r="J174" s="374"/>
      <c r="K174" s="94"/>
      <c r="L174" s="89"/>
    </row>
    <row r="175" spans="1:12" ht="13.5" customHeight="1">
      <c r="A175" s="89"/>
      <c r="B175" s="94"/>
      <c r="C175" s="354"/>
      <c r="D175" s="355"/>
      <c r="E175" s="356"/>
      <c r="F175" s="354"/>
      <c r="G175" s="356"/>
      <c r="H175" s="61"/>
      <c r="I175" s="61"/>
      <c r="J175" s="61"/>
      <c r="K175" s="94"/>
      <c r="L175" s="89"/>
    </row>
    <row r="176" spans="1:12" ht="13.5" customHeight="1">
      <c r="A176" s="89"/>
      <c r="B176" s="94"/>
      <c r="C176" s="357"/>
      <c r="D176" s="358"/>
      <c r="E176" s="359"/>
      <c r="F176" s="357"/>
      <c r="G176" s="359"/>
      <c r="H176" s="60"/>
      <c r="I176" s="60"/>
      <c r="J176" s="60"/>
      <c r="K176" s="94"/>
      <c r="L176" s="89"/>
    </row>
    <row r="177" spans="1:12" ht="13.5" customHeight="1">
      <c r="A177" s="89"/>
      <c r="B177" s="94"/>
      <c r="C177" s="357"/>
      <c r="D177" s="358"/>
      <c r="E177" s="359"/>
      <c r="F177" s="357"/>
      <c r="G177" s="359"/>
      <c r="H177" s="60"/>
      <c r="I177" s="60"/>
      <c r="J177" s="60"/>
      <c r="K177" s="94"/>
      <c r="L177" s="89"/>
    </row>
    <row r="178" spans="1:12" ht="13.5" customHeight="1">
      <c r="A178" s="89"/>
      <c r="B178" s="94"/>
      <c r="C178" s="357"/>
      <c r="D178" s="358"/>
      <c r="E178" s="359"/>
      <c r="F178" s="357"/>
      <c r="G178" s="359"/>
      <c r="H178" s="60"/>
      <c r="I178" s="60"/>
      <c r="J178" s="60"/>
      <c r="K178" s="94"/>
      <c r="L178" s="89"/>
    </row>
    <row r="179" spans="1:12" ht="13.5" customHeight="1">
      <c r="A179" s="89"/>
      <c r="B179" s="94"/>
      <c r="C179" s="357"/>
      <c r="D179" s="358"/>
      <c r="E179" s="359"/>
      <c r="F179" s="357"/>
      <c r="G179" s="359"/>
      <c r="H179" s="58"/>
      <c r="I179" s="58"/>
      <c r="J179" s="58"/>
      <c r="K179" s="94"/>
      <c r="L179" s="89"/>
    </row>
    <row r="180" spans="1:12" ht="13.5" customHeight="1">
      <c r="A180" s="89"/>
      <c r="B180" s="94"/>
      <c r="C180" s="384"/>
      <c r="D180" s="385"/>
      <c r="E180" s="386"/>
      <c r="F180" s="384"/>
      <c r="G180" s="386"/>
      <c r="H180" s="59"/>
      <c r="I180" s="59"/>
      <c r="J180" s="59"/>
      <c r="K180" s="94"/>
      <c r="L180" s="89"/>
    </row>
    <row r="181" spans="1:12" ht="12.75">
      <c r="A181" s="89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89"/>
    </row>
    <row r="182" spans="1:12" ht="12.75">
      <c r="A182" s="89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89"/>
    </row>
    <row r="183" spans="1:12" ht="12.75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</row>
    <row r="65536" ht="12.75"/>
  </sheetData>
  <sheetProtection password="D9C7" sheet="1"/>
  <mergeCells count="190">
    <mergeCell ref="C155:E157"/>
    <mergeCell ref="C9:D10"/>
    <mergeCell ref="E9:H10"/>
    <mergeCell ref="E170:J171"/>
    <mergeCell ref="C105:E109"/>
    <mergeCell ref="C164:E166"/>
    <mergeCell ref="C136:E137"/>
    <mergeCell ref="I136:I137"/>
    <mergeCell ref="C110:E114"/>
    <mergeCell ref="C115:E119"/>
    <mergeCell ref="C12:E13"/>
    <mergeCell ref="C14:E93"/>
    <mergeCell ref="C95:E99"/>
    <mergeCell ref="C100:E104"/>
    <mergeCell ref="C180:E180"/>
    <mergeCell ref="F180:G180"/>
    <mergeCell ref="C167:G167"/>
    <mergeCell ref="C170:D171"/>
    <mergeCell ref="C173:E174"/>
    <mergeCell ref="C176:E176"/>
    <mergeCell ref="C177:E177"/>
    <mergeCell ref="C178:E178"/>
    <mergeCell ref="F176:G176"/>
    <mergeCell ref="F177:G177"/>
    <mergeCell ref="J173:J174"/>
    <mergeCell ref="H173:I173"/>
    <mergeCell ref="F18:G18"/>
    <mergeCell ref="F19:G19"/>
    <mergeCell ref="F20:G20"/>
    <mergeCell ref="C130:G130"/>
    <mergeCell ref="C133:D134"/>
    <mergeCell ref="E133:I134"/>
    <mergeCell ref="F91:G91"/>
    <mergeCell ref="F26:G26"/>
    <mergeCell ref="F27:G27"/>
    <mergeCell ref="F28:G28"/>
    <mergeCell ref="C138:E145"/>
    <mergeCell ref="C146:E148"/>
    <mergeCell ref="G4:G5"/>
    <mergeCell ref="F12:G13"/>
    <mergeCell ref="F175:G175"/>
    <mergeCell ref="F179:G179"/>
    <mergeCell ref="F73:G73"/>
    <mergeCell ref="F145:G145"/>
    <mergeCell ref="F14:G14"/>
    <mergeCell ref="F72:G72"/>
    <mergeCell ref="F15:G15"/>
    <mergeCell ref="F16:G16"/>
    <mergeCell ref="F17:G17"/>
    <mergeCell ref="C175:E175"/>
    <mergeCell ref="C179:E179"/>
    <mergeCell ref="F178:G178"/>
    <mergeCell ref="F84:G84"/>
    <mergeCell ref="C158:E160"/>
    <mergeCell ref="C161:E163"/>
    <mergeCell ref="C149:E151"/>
    <mergeCell ref="C152:E154"/>
    <mergeCell ref="C125:E129"/>
    <mergeCell ref="C120:E124"/>
    <mergeCell ref="F31:G31"/>
    <mergeCell ref="F32:G32"/>
    <mergeCell ref="F21:G21"/>
    <mergeCell ref="F22:G22"/>
    <mergeCell ref="F23:G23"/>
    <mergeCell ref="F24:G24"/>
    <mergeCell ref="F25:G25"/>
    <mergeCell ref="F29:G29"/>
    <mergeCell ref="F30:G30"/>
    <mergeCell ref="F43:G43"/>
    <mergeCell ref="F44:G44"/>
    <mergeCell ref="F33:G33"/>
    <mergeCell ref="F34:G34"/>
    <mergeCell ref="F35:G35"/>
    <mergeCell ref="F36:G36"/>
    <mergeCell ref="F37:G37"/>
    <mergeCell ref="F38:G38"/>
    <mergeCell ref="F45:G45"/>
    <mergeCell ref="F46:G46"/>
    <mergeCell ref="F47:G47"/>
    <mergeCell ref="F48:G48"/>
    <mergeCell ref="F39:G39"/>
    <mergeCell ref="F40:G40"/>
    <mergeCell ref="F41:G41"/>
    <mergeCell ref="F42:G42"/>
    <mergeCell ref="F65:G65"/>
    <mergeCell ref="F49:G49"/>
    <mergeCell ref="F50:G50"/>
    <mergeCell ref="F51:G51"/>
    <mergeCell ref="F52:G52"/>
    <mergeCell ref="F53:G53"/>
    <mergeCell ref="F54:G54"/>
    <mergeCell ref="F55:G55"/>
    <mergeCell ref="F56:G56"/>
    <mergeCell ref="F77:G77"/>
    <mergeCell ref="F68:G68"/>
    <mergeCell ref="F57:G57"/>
    <mergeCell ref="F58:G58"/>
    <mergeCell ref="F59:G59"/>
    <mergeCell ref="F60:G60"/>
    <mergeCell ref="F61:G61"/>
    <mergeCell ref="F62:G62"/>
    <mergeCell ref="F63:G63"/>
    <mergeCell ref="F64:G64"/>
    <mergeCell ref="F89:G89"/>
    <mergeCell ref="F66:G66"/>
    <mergeCell ref="F83:G83"/>
    <mergeCell ref="F82:G82"/>
    <mergeCell ref="F69:G69"/>
    <mergeCell ref="F70:G70"/>
    <mergeCell ref="F71:G71"/>
    <mergeCell ref="F74:G74"/>
    <mergeCell ref="F75:G75"/>
    <mergeCell ref="F67:G67"/>
    <mergeCell ref="F85:G85"/>
    <mergeCell ref="F86:G86"/>
    <mergeCell ref="F87:G87"/>
    <mergeCell ref="F88:G88"/>
    <mergeCell ref="F79:G79"/>
    <mergeCell ref="F80:G80"/>
    <mergeCell ref="F81:G81"/>
    <mergeCell ref="F104:G104"/>
    <mergeCell ref="F78:G78"/>
    <mergeCell ref="F105:G105"/>
    <mergeCell ref="F90:G90"/>
    <mergeCell ref="F92:G92"/>
    <mergeCell ref="F93:G93"/>
    <mergeCell ref="F95:G95"/>
    <mergeCell ref="F96:G96"/>
    <mergeCell ref="F94:G94"/>
    <mergeCell ref="F97:G97"/>
    <mergeCell ref="F114:G114"/>
    <mergeCell ref="F115:G115"/>
    <mergeCell ref="F108:G108"/>
    <mergeCell ref="F109:G109"/>
    <mergeCell ref="F98:G98"/>
    <mergeCell ref="F99:G99"/>
    <mergeCell ref="F100:G100"/>
    <mergeCell ref="F101:G101"/>
    <mergeCell ref="F102:G102"/>
    <mergeCell ref="F103:G103"/>
    <mergeCell ref="F125:G125"/>
    <mergeCell ref="F126:G126"/>
    <mergeCell ref="F106:G106"/>
    <mergeCell ref="F107:G107"/>
    <mergeCell ref="F120:G120"/>
    <mergeCell ref="F121:G121"/>
    <mergeCell ref="F110:G110"/>
    <mergeCell ref="F111:G111"/>
    <mergeCell ref="F112:G112"/>
    <mergeCell ref="F113:G113"/>
    <mergeCell ref="F144:G144"/>
    <mergeCell ref="F139:G139"/>
    <mergeCell ref="F140:G140"/>
    <mergeCell ref="F116:G116"/>
    <mergeCell ref="F117:G117"/>
    <mergeCell ref="F118:G118"/>
    <mergeCell ref="F119:G119"/>
    <mergeCell ref="F122:G122"/>
    <mergeCell ref="F123:G123"/>
    <mergeCell ref="F124:G124"/>
    <mergeCell ref="F159:G159"/>
    <mergeCell ref="F149:G149"/>
    <mergeCell ref="F152:G152"/>
    <mergeCell ref="F127:G127"/>
    <mergeCell ref="F150:G150"/>
    <mergeCell ref="F151:G151"/>
    <mergeCell ref="F128:G128"/>
    <mergeCell ref="F129:G129"/>
    <mergeCell ref="F138:G138"/>
    <mergeCell ref="F141:G141"/>
    <mergeCell ref="F153:G153"/>
    <mergeCell ref="F154:G154"/>
    <mergeCell ref="F155:G155"/>
    <mergeCell ref="F156:G156"/>
    <mergeCell ref="F165:G165"/>
    <mergeCell ref="F142:G142"/>
    <mergeCell ref="F146:G146"/>
    <mergeCell ref="F147:G147"/>
    <mergeCell ref="F148:G148"/>
    <mergeCell ref="F143:G143"/>
    <mergeCell ref="F166:G166"/>
    <mergeCell ref="F136:G137"/>
    <mergeCell ref="F173:G174"/>
    <mergeCell ref="F161:G161"/>
    <mergeCell ref="F162:G162"/>
    <mergeCell ref="F163:G163"/>
    <mergeCell ref="F164:G164"/>
    <mergeCell ref="F157:G157"/>
    <mergeCell ref="F158:G158"/>
    <mergeCell ref="F160:G160"/>
  </mergeCells>
  <printOptions horizontalCentered="1"/>
  <pageMargins left="0.75" right="0.75" top="0.984251968503937" bottom="0.984251968503937" header="0" footer="0"/>
  <pageSetup horizontalDpi="600" verticalDpi="600" orientation="portrait" paperSize="9" scale="50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lha1">
    <tabColor indexed="24"/>
  </sheetPr>
  <dimension ref="A1:Z31"/>
  <sheetViews>
    <sheetView zoomScale="115" zoomScaleNormal="115" zoomScalePageLayoutView="0" workbookViewId="0" topLeftCell="A1">
      <selection activeCell="F9" sqref="F9:F13"/>
    </sheetView>
  </sheetViews>
  <sheetFormatPr defaultColWidth="0" defaultRowHeight="12.75" zeroHeight="1"/>
  <cols>
    <col min="1" max="1" width="3.28125" style="12" customWidth="1"/>
    <col min="2" max="2" width="3.28125" style="11" customWidth="1"/>
    <col min="3" max="3" width="6.421875" style="0" customWidth="1"/>
    <col min="4" max="4" width="3.421875" style="0" customWidth="1"/>
    <col min="5" max="5" width="48.00390625" style="0" customWidth="1"/>
    <col min="6" max="6" width="13.00390625" style="0" customWidth="1"/>
    <col min="7" max="7" width="9.140625" style="0" customWidth="1"/>
    <col min="8" max="8" width="43.00390625" style="0" customWidth="1"/>
    <col min="9" max="9" width="13.421875" style="0" customWidth="1"/>
    <col min="10" max="10" width="9.140625" style="0" customWidth="1"/>
    <col min="11" max="11" width="3.00390625" style="0" customWidth="1"/>
    <col min="12" max="15" width="0" style="13" hidden="1" customWidth="1"/>
    <col min="16" max="16384" width="0" style="0" hidden="1" customWidth="1"/>
  </cols>
  <sheetData>
    <row r="1" spans="1:11" s="13" customFormat="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3" customFormat="1" ht="17.25" customHeight="1" thickBot="1">
      <c r="A2" s="10"/>
      <c r="B2" s="6"/>
      <c r="C2" s="6"/>
      <c r="D2" s="6"/>
      <c r="E2" s="6"/>
      <c r="F2" s="6"/>
      <c r="G2" s="6"/>
      <c r="H2" s="6"/>
      <c r="I2" s="6"/>
      <c r="J2" s="6"/>
      <c r="K2" s="10"/>
    </row>
    <row r="3" spans="1:11" s="13" customFormat="1" ht="17.25" customHeight="1">
      <c r="A3" s="10"/>
      <c r="B3" s="6"/>
      <c r="C3" s="6"/>
      <c r="D3" s="6"/>
      <c r="E3" s="6"/>
      <c r="F3" s="227" t="s">
        <v>691</v>
      </c>
      <c r="G3" s="228"/>
      <c r="H3" s="229"/>
      <c r="I3" s="6"/>
      <c r="J3" s="6"/>
      <c r="K3" s="10"/>
    </row>
    <row r="4" spans="1:11" s="13" customFormat="1" ht="17.25" customHeight="1" thickBot="1">
      <c r="A4" s="10"/>
      <c r="B4" s="6"/>
      <c r="C4" s="6"/>
      <c r="D4" s="6"/>
      <c r="E4" s="6"/>
      <c r="F4" s="230"/>
      <c r="G4" s="231"/>
      <c r="H4" s="232"/>
      <c r="I4" s="6"/>
      <c r="J4" s="6"/>
      <c r="K4" s="10"/>
    </row>
    <row r="5" spans="1:11" s="13" customFormat="1" ht="17.25" customHeight="1">
      <c r="A5" s="10"/>
      <c r="B5" s="6"/>
      <c r="C5" s="6"/>
      <c r="D5" s="6"/>
      <c r="E5" s="6"/>
      <c r="F5" s="6"/>
      <c r="G5" s="6"/>
      <c r="H5" s="6"/>
      <c r="I5" s="6"/>
      <c r="J5" s="6"/>
      <c r="K5" s="10"/>
    </row>
    <row r="6" spans="1:26" s="13" customFormat="1" ht="15">
      <c r="A6" s="10"/>
      <c r="B6" s="6"/>
      <c r="C6" s="6"/>
      <c r="D6" s="6"/>
      <c r="E6" s="6"/>
      <c r="F6" s="6"/>
      <c r="G6" s="6"/>
      <c r="H6" s="6"/>
      <c r="I6" s="6"/>
      <c r="J6" s="6"/>
      <c r="K6" s="10"/>
      <c r="R6" s="14"/>
      <c r="S6" s="14"/>
      <c r="T6" s="14"/>
      <c r="U6" s="14"/>
      <c r="V6" s="14"/>
      <c r="W6" s="14"/>
      <c r="X6" s="14"/>
      <c r="Y6" s="14"/>
      <c r="Z6" s="14"/>
    </row>
    <row r="7" spans="1:11" s="13" customFormat="1" ht="27" customHeight="1">
      <c r="A7" s="10"/>
      <c r="B7" s="6"/>
      <c r="C7" s="405" t="s">
        <v>263</v>
      </c>
      <c r="D7" s="405"/>
      <c r="E7" s="406"/>
      <c r="F7" s="187" t="s">
        <v>287</v>
      </c>
      <c r="G7" s="6"/>
      <c r="H7" s="195" t="s">
        <v>268</v>
      </c>
      <c r="I7" s="187" t="s">
        <v>287</v>
      </c>
      <c r="J7" s="6"/>
      <c r="K7" s="10"/>
    </row>
    <row r="8" spans="1:11" s="13" customFormat="1" ht="15" customHeight="1">
      <c r="A8" s="10"/>
      <c r="B8" s="6"/>
      <c r="C8" s="407" t="s">
        <v>723</v>
      </c>
      <c r="D8" s="408"/>
      <c r="E8" s="409"/>
      <c r="F8" s="188">
        <f>+F9+F10+F11+F12+F13+F14</f>
        <v>0</v>
      </c>
      <c r="G8" s="6"/>
      <c r="H8" s="196" t="s">
        <v>680</v>
      </c>
      <c r="I8" s="58"/>
      <c r="J8" s="6"/>
      <c r="K8" s="10"/>
    </row>
    <row r="9" spans="1:11" s="13" customFormat="1" ht="15" customHeight="1">
      <c r="A9" s="10"/>
      <c r="B9" s="6"/>
      <c r="C9" s="413" t="s">
        <v>671</v>
      </c>
      <c r="D9" s="414"/>
      <c r="E9" s="415"/>
      <c r="F9" s="58"/>
      <c r="G9" s="6"/>
      <c r="H9" s="196" t="s">
        <v>681</v>
      </c>
      <c r="I9" s="58"/>
      <c r="J9" s="6"/>
      <c r="K9" s="10"/>
    </row>
    <row r="10" spans="1:11" s="13" customFormat="1" ht="15" customHeight="1">
      <c r="A10" s="10"/>
      <c r="B10" s="6"/>
      <c r="C10" s="393" t="s">
        <v>672</v>
      </c>
      <c r="D10" s="394"/>
      <c r="E10" s="395"/>
      <c r="F10" s="58"/>
      <c r="G10" s="6"/>
      <c r="H10" s="196" t="s">
        <v>682</v>
      </c>
      <c r="I10" s="58"/>
      <c r="J10" s="6"/>
      <c r="K10" s="10"/>
    </row>
    <row r="11" spans="1:11" s="13" customFormat="1" ht="15" customHeight="1">
      <c r="A11" s="10"/>
      <c r="B11" s="6"/>
      <c r="C11" s="393" t="s">
        <v>673</v>
      </c>
      <c r="D11" s="394"/>
      <c r="E11" s="395"/>
      <c r="F11" s="58"/>
      <c r="G11" s="6"/>
      <c r="H11" s="196" t="s">
        <v>683</v>
      </c>
      <c r="I11" s="58"/>
      <c r="J11" s="6"/>
      <c r="K11" s="10"/>
    </row>
    <row r="12" spans="1:11" s="13" customFormat="1" ht="15" customHeight="1">
      <c r="A12" s="10"/>
      <c r="B12" s="6"/>
      <c r="C12" s="393" t="s">
        <v>674</v>
      </c>
      <c r="D12" s="394"/>
      <c r="E12" s="395"/>
      <c r="F12" s="58"/>
      <c r="G12" s="6"/>
      <c r="H12" s="197" t="s">
        <v>269</v>
      </c>
      <c r="I12" s="192">
        <f>+I8+I9+I10+I11</f>
        <v>0</v>
      </c>
      <c r="J12" s="6"/>
      <c r="K12" s="10"/>
    </row>
    <row r="13" spans="1:11" s="13" customFormat="1" ht="15" customHeight="1">
      <c r="A13" s="10"/>
      <c r="B13" s="6"/>
      <c r="C13" s="393" t="s">
        <v>675</v>
      </c>
      <c r="D13" s="394"/>
      <c r="E13" s="395"/>
      <c r="F13" s="58"/>
      <c r="G13" s="6"/>
      <c r="H13" s="6"/>
      <c r="I13" s="6"/>
      <c r="J13" s="6"/>
      <c r="K13" s="10"/>
    </row>
    <row r="14" spans="1:11" s="13" customFormat="1" ht="15" customHeight="1">
      <c r="A14" s="10"/>
      <c r="B14" s="6"/>
      <c r="C14" s="396" t="s">
        <v>727</v>
      </c>
      <c r="D14" s="397"/>
      <c r="E14" s="398"/>
      <c r="F14" s="58"/>
      <c r="G14" s="6"/>
      <c r="H14" s="6"/>
      <c r="I14" s="6"/>
      <c r="J14" s="6"/>
      <c r="K14" s="10"/>
    </row>
    <row r="15" spans="1:23" s="13" customFormat="1" ht="15" customHeight="1">
      <c r="A15" s="10"/>
      <c r="B15" s="6"/>
      <c r="C15" s="410" t="s">
        <v>724</v>
      </c>
      <c r="D15" s="411"/>
      <c r="E15" s="412"/>
      <c r="F15" s="189">
        <f>+F16+F17+F18+F19+F20+F21+F22+F23+F24</f>
        <v>0</v>
      </c>
      <c r="G15" s="6"/>
      <c r="H15" s="6"/>
      <c r="I15" s="6"/>
      <c r="J15" s="6"/>
      <c r="K15" s="10"/>
      <c r="P15" s="15"/>
      <c r="Q15" s="15"/>
      <c r="R15" s="15"/>
      <c r="S15" s="15"/>
      <c r="T15" s="15"/>
      <c r="U15" s="15"/>
      <c r="V15" s="15"/>
      <c r="W15" s="15"/>
    </row>
    <row r="16" spans="1:11" s="13" customFormat="1" ht="15" customHeight="1">
      <c r="A16" s="10"/>
      <c r="B16" s="6"/>
      <c r="C16" s="393" t="s">
        <v>671</v>
      </c>
      <c r="D16" s="394"/>
      <c r="E16" s="395"/>
      <c r="F16" s="58"/>
      <c r="G16" s="6"/>
      <c r="H16" s="185" t="s">
        <v>270</v>
      </c>
      <c r="I16" s="187" t="s">
        <v>287</v>
      </c>
      <c r="J16" s="6"/>
      <c r="K16" s="10"/>
    </row>
    <row r="17" spans="1:11" ht="15" customHeight="1">
      <c r="A17" s="10"/>
      <c r="B17" s="6"/>
      <c r="C17" s="393" t="s">
        <v>676</v>
      </c>
      <c r="D17" s="394"/>
      <c r="E17" s="395"/>
      <c r="F17" s="58"/>
      <c r="G17" s="6"/>
      <c r="H17" s="193" t="s">
        <v>271</v>
      </c>
      <c r="I17" s="61"/>
      <c r="J17" s="6"/>
      <c r="K17" s="10"/>
    </row>
    <row r="18" spans="1:11" ht="15" customHeight="1">
      <c r="A18" s="10"/>
      <c r="B18" s="6"/>
      <c r="C18" s="396" t="s">
        <v>725</v>
      </c>
      <c r="D18" s="397"/>
      <c r="E18" s="398"/>
      <c r="F18" s="58"/>
      <c r="G18" s="6"/>
      <c r="H18" s="194" t="s">
        <v>272</v>
      </c>
      <c r="I18" s="59"/>
      <c r="J18" s="6"/>
      <c r="K18" s="10"/>
    </row>
    <row r="19" spans="1:11" ht="15" customHeight="1">
      <c r="A19" s="10"/>
      <c r="B19" s="6"/>
      <c r="C19" s="396" t="s">
        <v>726</v>
      </c>
      <c r="D19" s="397"/>
      <c r="E19" s="398"/>
      <c r="F19" s="58"/>
      <c r="G19" s="6"/>
      <c r="H19" s="186" t="s">
        <v>273</v>
      </c>
      <c r="I19" s="192">
        <f>+I17+I18</f>
        <v>0</v>
      </c>
      <c r="J19" s="6"/>
      <c r="K19" s="10"/>
    </row>
    <row r="20" spans="1:11" ht="15" customHeight="1">
      <c r="A20" s="10"/>
      <c r="B20" s="6"/>
      <c r="C20" s="396" t="s">
        <v>705</v>
      </c>
      <c r="D20" s="397"/>
      <c r="E20" s="398"/>
      <c r="F20" s="58"/>
      <c r="G20" s="6"/>
      <c r="H20" s="6"/>
      <c r="I20" s="6"/>
      <c r="J20" s="6"/>
      <c r="K20" s="10"/>
    </row>
    <row r="21" spans="1:11" ht="15" customHeight="1">
      <c r="A21" s="10"/>
      <c r="B21" s="6"/>
      <c r="C21" s="396" t="s">
        <v>677</v>
      </c>
      <c r="D21" s="397"/>
      <c r="E21" s="398"/>
      <c r="F21" s="58"/>
      <c r="G21" s="6"/>
      <c r="H21" s="6"/>
      <c r="I21" s="6"/>
      <c r="J21" s="6"/>
      <c r="K21" s="10"/>
    </row>
    <row r="22" spans="1:11" ht="15" customHeight="1">
      <c r="A22" s="10"/>
      <c r="B22" s="6"/>
      <c r="C22" s="396" t="s">
        <v>678</v>
      </c>
      <c r="D22" s="397"/>
      <c r="E22" s="398"/>
      <c r="F22" s="58"/>
      <c r="G22" s="6"/>
      <c r="H22" s="6"/>
      <c r="I22" s="6"/>
      <c r="J22" s="6"/>
      <c r="K22" s="10"/>
    </row>
    <row r="23" spans="1:11" ht="15" customHeight="1">
      <c r="A23" s="10"/>
      <c r="B23" s="6"/>
      <c r="C23" s="396" t="s">
        <v>706</v>
      </c>
      <c r="D23" s="397"/>
      <c r="E23" s="398"/>
      <c r="F23" s="58"/>
      <c r="G23" s="6"/>
      <c r="H23" s="6"/>
      <c r="I23" s="6"/>
      <c r="J23" s="6"/>
      <c r="K23" s="10"/>
    </row>
    <row r="24" spans="1:11" ht="15" customHeight="1">
      <c r="A24" s="10"/>
      <c r="B24" s="6"/>
      <c r="C24" s="393" t="s">
        <v>679</v>
      </c>
      <c r="D24" s="394"/>
      <c r="E24" s="395"/>
      <c r="F24" s="58"/>
      <c r="G24" s="6"/>
      <c r="H24" s="6"/>
      <c r="I24" s="6"/>
      <c r="J24" s="6"/>
      <c r="K24" s="10"/>
    </row>
    <row r="25" spans="1:11" ht="15" customHeight="1">
      <c r="A25" s="10"/>
      <c r="B25" s="6"/>
      <c r="C25" s="401" t="s">
        <v>264</v>
      </c>
      <c r="D25" s="293"/>
      <c r="E25" s="294"/>
      <c r="F25" s="58"/>
      <c r="G25" s="6"/>
      <c r="H25" s="6"/>
      <c r="I25" s="6"/>
      <c r="J25" s="6"/>
      <c r="K25" s="10"/>
    </row>
    <row r="26" spans="1:11" ht="15.75" customHeight="1">
      <c r="A26" s="10"/>
      <c r="B26" s="6"/>
      <c r="C26" s="401" t="s">
        <v>265</v>
      </c>
      <c r="D26" s="293"/>
      <c r="E26" s="294"/>
      <c r="F26" s="58"/>
      <c r="G26" s="6"/>
      <c r="H26" s="6"/>
      <c r="I26" s="6"/>
      <c r="J26" s="6"/>
      <c r="K26" s="10"/>
    </row>
    <row r="27" spans="1:11" ht="15" customHeight="1">
      <c r="A27" s="10"/>
      <c r="B27" s="6"/>
      <c r="C27" s="402" t="s">
        <v>266</v>
      </c>
      <c r="D27" s="403"/>
      <c r="E27" s="404"/>
      <c r="F27" s="59"/>
      <c r="G27" s="6"/>
      <c r="H27" s="6"/>
      <c r="I27" s="6"/>
      <c r="J27" s="6"/>
      <c r="K27" s="10"/>
    </row>
    <row r="28" spans="1:11" ht="20.25" customHeight="1">
      <c r="A28" s="10"/>
      <c r="B28" s="6"/>
      <c r="C28" s="399" t="s">
        <v>267</v>
      </c>
      <c r="D28" s="400"/>
      <c r="E28" s="400"/>
      <c r="F28" s="190">
        <f>+F8+F15+F25+F26+F27</f>
        <v>0</v>
      </c>
      <c r="G28" s="6"/>
      <c r="H28" s="191" t="s">
        <v>694</v>
      </c>
      <c r="I28" s="192">
        <f>+F28+I12+I19</f>
        <v>0</v>
      </c>
      <c r="J28" s="6"/>
      <c r="K28" s="10"/>
    </row>
    <row r="29" spans="1:11" ht="15">
      <c r="A29" s="10"/>
      <c r="B29" s="6"/>
      <c r="C29" s="6"/>
      <c r="D29" s="6"/>
      <c r="E29" s="6"/>
      <c r="F29" s="6"/>
      <c r="G29" s="6"/>
      <c r="H29" s="6"/>
      <c r="I29" s="6"/>
      <c r="J29" s="6"/>
      <c r="K29" s="10"/>
    </row>
    <row r="30" spans="1:11" ht="15">
      <c r="A30" s="10"/>
      <c r="B30" s="6"/>
      <c r="C30" s="6"/>
      <c r="D30" s="6"/>
      <c r="E30" s="6"/>
      <c r="F30" s="6"/>
      <c r="G30" s="6"/>
      <c r="H30" s="6"/>
      <c r="I30" s="6"/>
      <c r="J30" s="6"/>
      <c r="K30" s="10"/>
    </row>
    <row r="31" spans="1:1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</sheetData>
  <sheetProtection password="D9C7" sheet="1"/>
  <mergeCells count="23">
    <mergeCell ref="F3:H4"/>
    <mergeCell ref="C25:E25"/>
    <mergeCell ref="C23:E23"/>
    <mergeCell ref="C24:E24"/>
    <mergeCell ref="C7:E7"/>
    <mergeCell ref="C8:E8"/>
    <mergeCell ref="C15:E15"/>
    <mergeCell ref="C9:E9"/>
    <mergeCell ref="C10:E10"/>
    <mergeCell ref="C11:E11"/>
    <mergeCell ref="C28:E28"/>
    <mergeCell ref="C26:E26"/>
    <mergeCell ref="C27:E27"/>
    <mergeCell ref="C19:E19"/>
    <mergeCell ref="C20:E20"/>
    <mergeCell ref="C21:E21"/>
    <mergeCell ref="C22:E22"/>
    <mergeCell ref="C17:E17"/>
    <mergeCell ref="C18:E18"/>
    <mergeCell ref="C12:E12"/>
    <mergeCell ref="C13:E13"/>
    <mergeCell ref="C14:E14"/>
    <mergeCell ref="C16:E16"/>
  </mergeCells>
  <printOptions horizontalCentered="1"/>
  <pageMargins left="0.75" right="0.75" top="0.984251968503937" bottom="0.984251968503937" header="0" footer="0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7">
    <tabColor indexed="24"/>
  </sheetPr>
  <dimension ref="A1:AP58"/>
  <sheetViews>
    <sheetView showGridLines="0" view="pageBreakPreview" zoomScale="60" zoomScaleNormal="85" zoomScalePageLayoutView="0" workbookViewId="0" topLeftCell="A1">
      <selection activeCell="A1" sqref="A1"/>
    </sheetView>
  </sheetViews>
  <sheetFormatPr defaultColWidth="0" defaultRowHeight="12.75" zeroHeight="1"/>
  <cols>
    <col min="1" max="2" width="3.28125" style="91" customWidth="1"/>
    <col min="3" max="4" width="3.57421875" style="91" customWidth="1"/>
    <col min="5" max="5" width="12.00390625" style="91" customWidth="1"/>
    <col min="6" max="6" width="11.140625" style="91" customWidth="1"/>
    <col min="7" max="7" width="6.57421875" style="91" customWidth="1"/>
    <col min="8" max="8" width="9.57421875" style="91" customWidth="1"/>
    <col min="9" max="9" width="10.421875" style="91" customWidth="1"/>
    <col min="10" max="10" width="10.140625" style="117" customWidth="1"/>
    <col min="11" max="11" width="12.00390625" style="117" customWidth="1"/>
    <col min="12" max="12" width="5.28125" style="117" customWidth="1"/>
    <col min="13" max="13" width="8.28125" style="117" customWidth="1"/>
    <col min="14" max="14" width="10.421875" style="117" customWidth="1"/>
    <col min="15" max="15" width="9.140625" style="117" customWidth="1"/>
    <col min="16" max="16" width="7.00390625" style="117" customWidth="1"/>
    <col min="17" max="17" width="6.8515625" style="117" customWidth="1"/>
    <col min="18" max="18" width="8.57421875" style="117" customWidth="1"/>
    <col min="19" max="19" width="11.8515625" style="91" customWidth="1"/>
    <col min="20" max="20" width="4.28125" style="91" customWidth="1"/>
    <col min="21" max="22" width="3.28125" style="91" customWidth="1"/>
    <col min="23" max="23" width="0" style="91" hidden="1" customWidth="1"/>
    <col min="24" max="24" width="9.8515625" style="91" hidden="1" customWidth="1"/>
    <col min="25" max="25" width="10.00390625" style="91" hidden="1" customWidth="1"/>
    <col min="26" max="26" width="0" style="91" hidden="1" customWidth="1"/>
    <col min="27" max="27" width="13.28125" style="91" hidden="1" customWidth="1"/>
    <col min="28" max="34" width="0" style="91" hidden="1" customWidth="1"/>
    <col min="35" max="35" width="28.8515625" style="91" hidden="1" customWidth="1"/>
    <col min="36" max="39" width="0" style="91" hidden="1" customWidth="1"/>
    <col min="40" max="40" width="63.8515625" style="92" hidden="1" customWidth="1"/>
    <col min="41" max="42" width="0" style="92" hidden="1" customWidth="1"/>
    <col min="43" max="16384" width="0" style="91" hidden="1" customWidth="1"/>
  </cols>
  <sheetData>
    <row r="1" spans="1:40" ht="15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90"/>
      <c r="Z1" s="90"/>
      <c r="AN1" s="91"/>
    </row>
    <row r="2" spans="1:40" ht="12.75">
      <c r="A2" s="8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89"/>
      <c r="W2" s="95"/>
      <c r="X2" s="95"/>
      <c r="Y2" s="95"/>
      <c r="Z2" s="95"/>
      <c r="AN2" s="91"/>
    </row>
    <row r="3" spans="1:40" ht="12.75">
      <c r="A3" s="89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89"/>
      <c r="W3" s="95"/>
      <c r="X3" s="95"/>
      <c r="Y3" s="95"/>
      <c r="Z3" s="95"/>
      <c r="AN3" s="91"/>
    </row>
    <row r="4" spans="1:40" ht="12.75">
      <c r="A4" s="89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89"/>
      <c r="W4" s="95"/>
      <c r="X4" s="95"/>
      <c r="Y4" s="95"/>
      <c r="Z4" s="95"/>
      <c r="AN4" s="91"/>
    </row>
    <row r="5" spans="1:40" ht="12.75">
      <c r="A5" s="89"/>
      <c r="B5" s="68"/>
      <c r="C5" s="68"/>
      <c r="D5" s="68"/>
      <c r="E5" s="68"/>
      <c r="F5" s="68"/>
      <c r="G5" s="68"/>
      <c r="H5" s="68"/>
      <c r="I5" s="68"/>
      <c r="J5" s="68"/>
      <c r="K5" s="200"/>
      <c r="L5" s="68"/>
      <c r="M5" s="68"/>
      <c r="N5" s="68"/>
      <c r="O5" s="68"/>
      <c r="P5" s="68"/>
      <c r="Q5" s="68"/>
      <c r="R5" s="68"/>
      <c r="S5" s="68"/>
      <c r="T5" s="68"/>
      <c r="U5" s="68"/>
      <c r="V5" s="89"/>
      <c r="W5" s="95"/>
      <c r="X5" s="95"/>
      <c r="Y5" s="95"/>
      <c r="Z5" s="95"/>
      <c r="AN5" s="91"/>
    </row>
    <row r="6" spans="1:40" ht="12.75">
      <c r="A6" s="8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89"/>
      <c r="W6" s="95"/>
      <c r="X6" s="95"/>
      <c r="Y6" s="95"/>
      <c r="Z6" s="95"/>
      <c r="AN6" s="91"/>
    </row>
    <row r="7" spans="1:40" ht="13.5" thickBot="1">
      <c r="A7" s="89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89"/>
      <c r="W7" s="95"/>
      <c r="X7" s="95"/>
      <c r="Y7" s="95"/>
      <c r="Z7" s="95"/>
      <c r="AI7" s="98" t="s">
        <v>47</v>
      </c>
      <c r="AN7" s="98" t="s">
        <v>71</v>
      </c>
    </row>
    <row r="8" spans="1:42" ht="12.75" customHeight="1">
      <c r="A8" s="89"/>
      <c r="B8" s="68"/>
      <c r="C8" s="217" t="s">
        <v>289</v>
      </c>
      <c r="D8" s="218"/>
      <c r="E8" s="416" t="s">
        <v>288</v>
      </c>
      <c r="F8" s="417"/>
      <c r="G8" s="417"/>
      <c r="H8" s="417"/>
      <c r="I8" s="41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89"/>
      <c r="W8" s="95"/>
      <c r="X8" s="95"/>
      <c r="Y8" s="95"/>
      <c r="Z8" s="95"/>
      <c r="AI8" s="100" t="s">
        <v>38</v>
      </c>
      <c r="AN8" s="199" t="s">
        <v>72</v>
      </c>
      <c r="AO8" s="102"/>
      <c r="AP8" s="103"/>
    </row>
    <row r="9" spans="1:42" ht="13.5" customHeight="1" thickBot="1">
      <c r="A9" s="89"/>
      <c r="B9" s="68"/>
      <c r="C9" s="219"/>
      <c r="D9" s="220"/>
      <c r="E9" s="419"/>
      <c r="F9" s="420"/>
      <c r="G9" s="420"/>
      <c r="H9" s="420"/>
      <c r="I9" s="421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89"/>
      <c r="W9" s="95"/>
      <c r="X9" s="95"/>
      <c r="Y9" s="95"/>
      <c r="Z9" s="95"/>
      <c r="AI9" s="100" t="s">
        <v>39</v>
      </c>
      <c r="AN9" s="199" t="s">
        <v>73</v>
      </c>
      <c r="AO9" s="102"/>
      <c r="AP9" s="103"/>
    </row>
    <row r="10" spans="1:42" ht="3.75" customHeight="1">
      <c r="A10" s="89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89"/>
      <c r="W10" s="95"/>
      <c r="X10" s="95"/>
      <c r="Y10" s="95"/>
      <c r="Z10" s="95"/>
      <c r="AI10" s="100" t="s">
        <v>42</v>
      </c>
      <c r="AN10" s="199" t="s">
        <v>74</v>
      </c>
      <c r="AO10" s="102"/>
      <c r="AP10" s="103"/>
    </row>
    <row r="11" spans="1:42" ht="21" customHeight="1">
      <c r="A11" s="89"/>
      <c r="B11" s="94"/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6"/>
      <c r="U11" s="94"/>
      <c r="V11" s="89"/>
      <c r="W11" s="95"/>
      <c r="X11" s="95"/>
      <c r="Y11" s="95"/>
      <c r="Z11" s="95"/>
      <c r="AI11" s="100" t="s">
        <v>43</v>
      </c>
      <c r="AN11" s="199" t="s">
        <v>75</v>
      </c>
      <c r="AO11" s="102"/>
      <c r="AP11" s="103"/>
    </row>
    <row r="12" spans="1:42" ht="21" customHeight="1">
      <c r="A12" s="89"/>
      <c r="B12" s="94"/>
      <c r="C12" s="10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08"/>
      <c r="U12" s="94"/>
      <c r="V12" s="89"/>
      <c r="W12" s="95"/>
      <c r="X12" s="95"/>
      <c r="Y12" s="95"/>
      <c r="Z12" s="95"/>
      <c r="AI12" s="100"/>
      <c r="AN12" s="199"/>
      <c r="AO12" s="102"/>
      <c r="AP12" s="103"/>
    </row>
    <row r="13" spans="1:42" ht="21" customHeight="1">
      <c r="A13" s="89"/>
      <c r="B13" s="94"/>
      <c r="C13" s="10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08"/>
      <c r="U13" s="94"/>
      <c r="V13" s="89"/>
      <c r="W13" s="95"/>
      <c r="X13" s="95"/>
      <c r="Y13" s="95"/>
      <c r="Z13" s="95"/>
      <c r="AI13" s="100"/>
      <c r="AN13" s="199"/>
      <c r="AO13" s="102"/>
      <c r="AP13" s="103"/>
    </row>
    <row r="14" spans="1:42" ht="21" customHeight="1">
      <c r="A14" s="89"/>
      <c r="B14" s="94"/>
      <c r="C14" s="107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08"/>
      <c r="U14" s="94"/>
      <c r="V14" s="89"/>
      <c r="W14" s="95"/>
      <c r="X14" s="95"/>
      <c r="Y14" s="95"/>
      <c r="Z14" s="95"/>
      <c r="AI14" s="100"/>
      <c r="AN14" s="199"/>
      <c r="AO14" s="102"/>
      <c r="AP14" s="103"/>
    </row>
    <row r="15" spans="1:42" ht="21" customHeight="1">
      <c r="A15" s="89"/>
      <c r="B15" s="94"/>
      <c r="C15" s="107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08"/>
      <c r="U15" s="94"/>
      <c r="V15" s="89"/>
      <c r="W15" s="95"/>
      <c r="X15" s="95"/>
      <c r="Y15" s="95"/>
      <c r="Z15" s="95"/>
      <c r="AI15" s="100"/>
      <c r="AN15" s="199"/>
      <c r="AO15" s="102"/>
      <c r="AP15" s="103"/>
    </row>
    <row r="16" spans="1:42" ht="21" customHeight="1">
      <c r="A16" s="89"/>
      <c r="B16" s="94"/>
      <c r="C16" s="107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08"/>
      <c r="U16" s="94"/>
      <c r="V16" s="89"/>
      <c r="W16" s="95"/>
      <c r="X16" s="95"/>
      <c r="Y16" s="95"/>
      <c r="Z16" s="95"/>
      <c r="AI16" s="100"/>
      <c r="AN16" s="199"/>
      <c r="AO16" s="102"/>
      <c r="AP16" s="103"/>
    </row>
    <row r="17" spans="1:42" ht="21" customHeight="1">
      <c r="A17" s="89"/>
      <c r="B17" s="94"/>
      <c r="C17" s="107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08"/>
      <c r="U17" s="94"/>
      <c r="V17" s="89"/>
      <c r="W17" s="95"/>
      <c r="X17" s="95"/>
      <c r="Y17" s="95"/>
      <c r="Z17" s="95"/>
      <c r="AI17" s="100"/>
      <c r="AN17" s="199"/>
      <c r="AO17" s="102"/>
      <c r="AP17" s="103"/>
    </row>
    <row r="18" spans="1:42" ht="21" customHeight="1">
      <c r="A18" s="89"/>
      <c r="B18" s="94"/>
      <c r="C18" s="107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08"/>
      <c r="U18" s="94"/>
      <c r="V18" s="89"/>
      <c r="W18" s="95"/>
      <c r="X18" s="95"/>
      <c r="Y18" s="95"/>
      <c r="Z18" s="95"/>
      <c r="AI18" s="100"/>
      <c r="AN18" s="199"/>
      <c r="AO18" s="102"/>
      <c r="AP18" s="103"/>
    </row>
    <row r="19" spans="1:42" ht="21" customHeight="1">
      <c r="A19" s="89"/>
      <c r="B19" s="94"/>
      <c r="C19" s="107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08"/>
      <c r="U19" s="94"/>
      <c r="V19" s="89"/>
      <c r="W19" s="95"/>
      <c r="X19" s="95"/>
      <c r="Y19" s="95"/>
      <c r="Z19" s="95"/>
      <c r="AI19" s="100"/>
      <c r="AN19" s="199"/>
      <c r="AO19" s="102"/>
      <c r="AP19" s="103"/>
    </row>
    <row r="20" spans="1:42" ht="21" customHeight="1">
      <c r="A20" s="89"/>
      <c r="B20" s="94"/>
      <c r="C20" s="107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08"/>
      <c r="U20" s="94"/>
      <c r="V20" s="89"/>
      <c r="W20" s="95"/>
      <c r="X20" s="95"/>
      <c r="Y20" s="95"/>
      <c r="Z20" s="95"/>
      <c r="AI20" s="100"/>
      <c r="AN20" s="199"/>
      <c r="AO20" s="102"/>
      <c r="AP20" s="103"/>
    </row>
    <row r="21" spans="1:42" ht="21" customHeight="1">
      <c r="A21" s="89"/>
      <c r="B21" s="94"/>
      <c r="C21" s="107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08"/>
      <c r="U21" s="94"/>
      <c r="V21" s="89"/>
      <c r="W21" s="95"/>
      <c r="X21" s="95"/>
      <c r="Y21" s="95"/>
      <c r="Z21" s="95"/>
      <c r="AI21" s="100"/>
      <c r="AN21" s="199"/>
      <c r="AO21" s="102"/>
      <c r="AP21" s="103"/>
    </row>
    <row r="22" spans="1:42" ht="21" customHeight="1">
      <c r="A22" s="89"/>
      <c r="B22" s="94"/>
      <c r="C22" s="107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08"/>
      <c r="U22" s="94"/>
      <c r="V22" s="89"/>
      <c r="W22" s="95"/>
      <c r="X22" s="95"/>
      <c r="Y22" s="95"/>
      <c r="Z22" s="95"/>
      <c r="AI22" s="100"/>
      <c r="AN22" s="199"/>
      <c r="AO22" s="102"/>
      <c r="AP22" s="103"/>
    </row>
    <row r="23" spans="1:42" ht="21" customHeight="1">
      <c r="A23" s="89"/>
      <c r="B23" s="94"/>
      <c r="C23" s="107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08"/>
      <c r="U23" s="94"/>
      <c r="V23" s="89"/>
      <c r="W23" s="95"/>
      <c r="X23" s="95"/>
      <c r="Y23" s="95"/>
      <c r="Z23" s="95"/>
      <c r="AI23" s="100"/>
      <c r="AN23" s="199"/>
      <c r="AO23" s="102"/>
      <c r="AP23" s="103"/>
    </row>
    <row r="24" spans="1:42" ht="21" customHeight="1">
      <c r="A24" s="89"/>
      <c r="B24" s="94"/>
      <c r="C24" s="107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08"/>
      <c r="U24" s="94"/>
      <c r="V24" s="89"/>
      <c r="W24" s="95"/>
      <c r="X24" s="95"/>
      <c r="Y24" s="95"/>
      <c r="Z24" s="95"/>
      <c r="AI24" s="100"/>
      <c r="AN24" s="199"/>
      <c r="AO24" s="102"/>
      <c r="AP24" s="103"/>
    </row>
    <row r="25" spans="1:42" ht="21" customHeight="1">
      <c r="A25" s="89"/>
      <c r="B25" s="94"/>
      <c r="C25" s="107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08"/>
      <c r="U25" s="94"/>
      <c r="V25" s="89"/>
      <c r="W25" s="95"/>
      <c r="X25" s="95"/>
      <c r="Y25" s="95"/>
      <c r="Z25" s="95"/>
      <c r="AI25" s="100"/>
      <c r="AN25" s="199"/>
      <c r="AO25" s="102"/>
      <c r="AP25" s="103"/>
    </row>
    <row r="26" spans="1:42" ht="21" customHeight="1">
      <c r="A26" s="89"/>
      <c r="B26" s="94"/>
      <c r="C26" s="107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08"/>
      <c r="U26" s="94"/>
      <c r="V26" s="89"/>
      <c r="W26" s="95"/>
      <c r="X26" s="95"/>
      <c r="Y26" s="95"/>
      <c r="Z26" s="95"/>
      <c r="AI26" s="100"/>
      <c r="AN26" s="199"/>
      <c r="AO26" s="102"/>
      <c r="AP26" s="103"/>
    </row>
    <row r="27" spans="1:42" ht="21" customHeight="1">
      <c r="A27" s="89"/>
      <c r="B27" s="94"/>
      <c r="C27" s="107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08"/>
      <c r="U27" s="94"/>
      <c r="V27" s="89"/>
      <c r="W27" s="95"/>
      <c r="X27" s="95"/>
      <c r="Y27" s="95"/>
      <c r="Z27" s="95"/>
      <c r="AI27" s="100"/>
      <c r="AN27" s="199"/>
      <c r="AO27" s="102"/>
      <c r="AP27" s="103"/>
    </row>
    <row r="28" spans="1:42" ht="21" customHeight="1">
      <c r="A28" s="89"/>
      <c r="B28" s="94"/>
      <c r="C28" s="107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08"/>
      <c r="U28" s="94"/>
      <c r="V28" s="89"/>
      <c r="W28" s="95"/>
      <c r="X28" s="95"/>
      <c r="Y28" s="95"/>
      <c r="Z28" s="95"/>
      <c r="AI28" s="100"/>
      <c r="AN28" s="199"/>
      <c r="AO28" s="102"/>
      <c r="AP28" s="103"/>
    </row>
    <row r="29" spans="1:42" ht="21" customHeight="1">
      <c r="A29" s="89"/>
      <c r="B29" s="94"/>
      <c r="C29" s="107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08"/>
      <c r="U29" s="94"/>
      <c r="V29" s="89"/>
      <c r="W29" s="95"/>
      <c r="X29" s="95"/>
      <c r="Y29" s="95"/>
      <c r="Z29" s="95"/>
      <c r="AI29" s="100"/>
      <c r="AN29" s="199"/>
      <c r="AO29" s="102"/>
      <c r="AP29" s="103"/>
    </row>
    <row r="30" spans="1:42" ht="21" customHeight="1">
      <c r="A30" s="89"/>
      <c r="B30" s="94"/>
      <c r="C30" s="107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08"/>
      <c r="U30" s="94"/>
      <c r="V30" s="89"/>
      <c r="W30" s="95"/>
      <c r="X30" s="95"/>
      <c r="Y30" s="95"/>
      <c r="Z30" s="95"/>
      <c r="AI30" s="100"/>
      <c r="AN30" s="199"/>
      <c r="AO30" s="102"/>
      <c r="AP30" s="103"/>
    </row>
    <row r="31" spans="1:42" ht="21" customHeight="1">
      <c r="A31" s="89"/>
      <c r="B31" s="94"/>
      <c r="C31" s="107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08"/>
      <c r="U31" s="94"/>
      <c r="V31" s="89"/>
      <c r="W31" s="95"/>
      <c r="X31" s="95"/>
      <c r="Y31" s="95"/>
      <c r="Z31" s="95"/>
      <c r="AI31" s="100"/>
      <c r="AN31" s="199"/>
      <c r="AO31" s="102"/>
      <c r="AP31" s="103"/>
    </row>
    <row r="32" spans="1:42" ht="21" customHeight="1">
      <c r="A32" s="89"/>
      <c r="B32" s="94"/>
      <c r="C32" s="107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08"/>
      <c r="U32" s="94"/>
      <c r="V32" s="89"/>
      <c r="W32" s="95"/>
      <c r="X32" s="95"/>
      <c r="Y32" s="95"/>
      <c r="Z32" s="95"/>
      <c r="AI32" s="100"/>
      <c r="AN32" s="199"/>
      <c r="AO32" s="102"/>
      <c r="AP32" s="103"/>
    </row>
    <row r="33" spans="1:42" ht="21" customHeight="1">
      <c r="A33" s="89"/>
      <c r="B33" s="94"/>
      <c r="C33" s="107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08"/>
      <c r="U33" s="94"/>
      <c r="V33" s="89"/>
      <c r="W33" s="95"/>
      <c r="X33" s="95"/>
      <c r="Y33" s="95"/>
      <c r="Z33" s="95"/>
      <c r="AI33" s="100"/>
      <c r="AN33" s="199"/>
      <c r="AO33" s="102"/>
      <c r="AP33" s="103"/>
    </row>
    <row r="34" spans="1:42" ht="21" customHeight="1">
      <c r="A34" s="89"/>
      <c r="B34" s="94"/>
      <c r="C34" s="10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08"/>
      <c r="U34" s="94"/>
      <c r="V34" s="89"/>
      <c r="W34" s="95"/>
      <c r="X34" s="95"/>
      <c r="Y34" s="95"/>
      <c r="Z34" s="95"/>
      <c r="AI34" s="100"/>
      <c r="AN34" s="199"/>
      <c r="AO34" s="102"/>
      <c r="AP34" s="103"/>
    </row>
    <row r="35" spans="1:42" ht="21" customHeight="1">
      <c r="A35" s="89"/>
      <c r="B35" s="94"/>
      <c r="C35" s="107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08"/>
      <c r="U35" s="94"/>
      <c r="V35" s="89"/>
      <c r="W35" s="95"/>
      <c r="X35" s="95"/>
      <c r="Y35" s="95"/>
      <c r="Z35" s="95"/>
      <c r="AI35" s="100"/>
      <c r="AN35" s="199"/>
      <c r="AO35" s="102"/>
      <c r="AP35" s="103"/>
    </row>
    <row r="36" spans="1:42" ht="21" customHeight="1">
      <c r="A36" s="89"/>
      <c r="B36" s="94"/>
      <c r="C36" s="107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08"/>
      <c r="U36" s="94"/>
      <c r="V36" s="89"/>
      <c r="W36" s="95"/>
      <c r="X36" s="95"/>
      <c r="Y36" s="95"/>
      <c r="Z36" s="95"/>
      <c r="AI36" s="100"/>
      <c r="AN36" s="199"/>
      <c r="AO36" s="102"/>
      <c r="AP36" s="103"/>
    </row>
    <row r="37" spans="1:42" ht="21" customHeight="1">
      <c r="A37" s="89"/>
      <c r="B37" s="94"/>
      <c r="C37" s="107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08"/>
      <c r="U37" s="94"/>
      <c r="V37" s="89"/>
      <c r="W37" s="95"/>
      <c r="X37" s="95"/>
      <c r="Y37" s="95"/>
      <c r="Z37" s="95"/>
      <c r="AI37" s="100"/>
      <c r="AN37" s="199"/>
      <c r="AO37" s="102"/>
      <c r="AP37" s="103"/>
    </row>
    <row r="38" spans="1:42" ht="21" customHeight="1">
      <c r="A38" s="89"/>
      <c r="B38" s="94"/>
      <c r="C38" s="107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08"/>
      <c r="U38" s="94"/>
      <c r="V38" s="89"/>
      <c r="W38" s="95"/>
      <c r="X38" s="95"/>
      <c r="Y38" s="95"/>
      <c r="Z38" s="95"/>
      <c r="AI38" s="100"/>
      <c r="AN38" s="199"/>
      <c r="AO38" s="102"/>
      <c r="AP38" s="103"/>
    </row>
    <row r="39" spans="1:42" ht="21" customHeight="1">
      <c r="A39" s="89"/>
      <c r="B39" s="94"/>
      <c r="C39" s="107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08"/>
      <c r="U39" s="94"/>
      <c r="V39" s="89"/>
      <c r="W39" s="95"/>
      <c r="X39" s="95"/>
      <c r="Y39" s="95"/>
      <c r="Z39" s="95"/>
      <c r="AI39" s="100"/>
      <c r="AN39" s="199"/>
      <c r="AO39" s="102"/>
      <c r="AP39" s="103"/>
    </row>
    <row r="40" spans="1:42" ht="21" customHeight="1">
      <c r="A40" s="89"/>
      <c r="B40" s="94"/>
      <c r="C40" s="107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08"/>
      <c r="U40" s="94"/>
      <c r="V40" s="89"/>
      <c r="W40" s="95"/>
      <c r="X40" s="95"/>
      <c r="Y40" s="95"/>
      <c r="Z40" s="95"/>
      <c r="AI40" s="100"/>
      <c r="AN40" s="199"/>
      <c r="AO40" s="102"/>
      <c r="AP40" s="103"/>
    </row>
    <row r="41" spans="1:42" ht="21" customHeight="1">
      <c r="A41" s="89"/>
      <c r="B41" s="94"/>
      <c r="C41" s="107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08"/>
      <c r="U41" s="94"/>
      <c r="V41" s="89"/>
      <c r="W41" s="95"/>
      <c r="X41" s="95"/>
      <c r="Y41" s="95"/>
      <c r="Z41" s="95"/>
      <c r="AI41" s="100"/>
      <c r="AN41" s="199"/>
      <c r="AO41" s="102"/>
      <c r="AP41" s="103"/>
    </row>
    <row r="42" spans="1:42" ht="21" customHeight="1">
      <c r="A42" s="89"/>
      <c r="B42" s="94"/>
      <c r="C42" s="107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08"/>
      <c r="U42" s="94"/>
      <c r="V42" s="89"/>
      <c r="W42" s="95"/>
      <c r="X42" s="95"/>
      <c r="Y42" s="95"/>
      <c r="Z42" s="95"/>
      <c r="AI42" s="100"/>
      <c r="AN42" s="199"/>
      <c r="AO42" s="102"/>
      <c r="AP42" s="103"/>
    </row>
    <row r="43" spans="1:42" ht="21" customHeight="1">
      <c r="A43" s="89"/>
      <c r="B43" s="94"/>
      <c r="C43" s="107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08"/>
      <c r="U43" s="94"/>
      <c r="V43" s="89"/>
      <c r="W43" s="95"/>
      <c r="X43" s="95"/>
      <c r="Y43" s="95"/>
      <c r="Z43" s="95"/>
      <c r="AI43" s="100"/>
      <c r="AN43" s="199"/>
      <c r="AO43" s="102"/>
      <c r="AP43" s="103"/>
    </row>
    <row r="44" spans="1:42" ht="21" customHeight="1">
      <c r="A44" s="89"/>
      <c r="B44" s="94"/>
      <c r="C44" s="107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08"/>
      <c r="U44" s="94"/>
      <c r="V44" s="89"/>
      <c r="W44" s="95"/>
      <c r="X44" s="95"/>
      <c r="Y44" s="95"/>
      <c r="Z44" s="95"/>
      <c r="AI44" s="100"/>
      <c r="AN44" s="199"/>
      <c r="AO44" s="102"/>
      <c r="AP44" s="103"/>
    </row>
    <row r="45" spans="1:42" ht="21" customHeight="1">
      <c r="A45" s="89"/>
      <c r="B45" s="94"/>
      <c r="C45" s="107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08"/>
      <c r="U45" s="94"/>
      <c r="V45" s="89"/>
      <c r="W45" s="95"/>
      <c r="X45" s="95"/>
      <c r="Y45" s="95"/>
      <c r="Z45" s="95"/>
      <c r="AI45" s="100"/>
      <c r="AN45" s="199"/>
      <c r="AO45" s="102"/>
      <c r="AP45" s="103"/>
    </row>
    <row r="46" spans="1:42" ht="21" customHeight="1">
      <c r="A46" s="89"/>
      <c r="B46" s="94"/>
      <c r="C46" s="107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08"/>
      <c r="U46" s="94"/>
      <c r="V46" s="89"/>
      <c r="W46" s="95"/>
      <c r="X46" s="95"/>
      <c r="Y46" s="95"/>
      <c r="Z46" s="95"/>
      <c r="AI46" s="100"/>
      <c r="AN46" s="199"/>
      <c r="AO46" s="102"/>
      <c r="AP46" s="103"/>
    </row>
    <row r="47" spans="1:42" ht="21" customHeight="1">
      <c r="A47" s="89"/>
      <c r="B47" s="94"/>
      <c r="C47" s="107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08"/>
      <c r="U47" s="94"/>
      <c r="V47" s="89"/>
      <c r="W47" s="95"/>
      <c r="X47" s="95"/>
      <c r="Y47" s="95"/>
      <c r="Z47" s="95"/>
      <c r="AI47" s="100"/>
      <c r="AN47" s="199"/>
      <c r="AO47" s="102"/>
      <c r="AP47" s="103"/>
    </row>
    <row r="48" spans="1:42" ht="21" customHeight="1">
      <c r="A48" s="89"/>
      <c r="B48" s="94"/>
      <c r="C48" s="107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08"/>
      <c r="U48" s="94"/>
      <c r="V48" s="89"/>
      <c r="W48" s="95"/>
      <c r="X48" s="95"/>
      <c r="Y48" s="95"/>
      <c r="Z48" s="95"/>
      <c r="AI48" s="100"/>
      <c r="AN48" s="199"/>
      <c r="AO48" s="102"/>
      <c r="AP48" s="103"/>
    </row>
    <row r="49" spans="1:42" ht="21" customHeight="1">
      <c r="A49" s="89"/>
      <c r="B49" s="94"/>
      <c r="C49" s="107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08"/>
      <c r="U49" s="94"/>
      <c r="V49" s="89"/>
      <c r="W49" s="95"/>
      <c r="X49" s="95"/>
      <c r="Y49" s="95"/>
      <c r="Z49" s="95"/>
      <c r="AI49" s="100"/>
      <c r="AN49" s="199"/>
      <c r="AO49" s="102"/>
      <c r="AP49" s="103"/>
    </row>
    <row r="50" spans="1:42" ht="21" customHeight="1">
      <c r="A50" s="89"/>
      <c r="B50" s="94"/>
      <c r="C50" s="107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08"/>
      <c r="U50" s="94"/>
      <c r="V50" s="89"/>
      <c r="W50" s="95"/>
      <c r="X50" s="95"/>
      <c r="Y50" s="95"/>
      <c r="Z50" s="95"/>
      <c r="AI50" s="100"/>
      <c r="AN50" s="199"/>
      <c r="AO50" s="102"/>
      <c r="AP50" s="103"/>
    </row>
    <row r="51" spans="1:42" ht="21" customHeight="1">
      <c r="A51" s="89"/>
      <c r="B51" s="94"/>
      <c r="C51" s="107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08"/>
      <c r="U51" s="94"/>
      <c r="V51" s="89"/>
      <c r="W51" s="95"/>
      <c r="X51" s="95"/>
      <c r="Y51" s="95"/>
      <c r="Z51" s="95"/>
      <c r="AI51" s="100"/>
      <c r="AN51" s="199"/>
      <c r="AO51" s="102"/>
      <c r="AP51" s="103"/>
    </row>
    <row r="52" spans="1:42" ht="20.25" customHeight="1">
      <c r="A52" s="89"/>
      <c r="B52" s="94"/>
      <c r="C52" s="107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108"/>
      <c r="U52" s="94"/>
      <c r="V52" s="89"/>
      <c r="W52" s="95"/>
      <c r="X52" s="95"/>
      <c r="Y52" s="95"/>
      <c r="Z52" s="95"/>
      <c r="AI52" s="100"/>
      <c r="AN52" s="199"/>
      <c r="AO52" s="102"/>
      <c r="AP52" s="103"/>
    </row>
    <row r="53" spans="1:42" ht="13.5" customHeight="1">
      <c r="A53" s="89"/>
      <c r="B53" s="94"/>
      <c r="C53" s="107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108"/>
      <c r="U53" s="94"/>
      <c r="V53" s="89"/>
      <c r="W53" s="95"/>
      <c r="X53" s="95"/>
      <c r="Y53" s="95"/>
      <c r="Z53" s="95"/>
      <c r="AI53" s="100"/>
      <c r="AN53" s="199"/>
      <c r="AO53" s="102"/>
      <c r="AP53" s="103"/>
    </row>
    <row r="54" spans="1:42" ht="15.75" customHeight="1">
      <c r="A54" s="89"/>
      <c r="B54" s="94"/>
      <c r="C54" s="10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108"/>
      <c r="U54" s="94"/>
      <c r="V54" s="89"/>
      <c r="W54" s="95"/>
      <c r="X54" s="95"/>
      <c r="Y54" s="95"/>
      <c r="Z54" s="95"/>
      <c r="AI54" s="100" t="s">
        <v>40</v>
      </c>
      <c r="AN54" s="199" t="s">
        <v>76</v>
      </c>
      <c r="AO54" s="102"/>
      <c r="AP54" s="103"/>
    </row>
    <row r="55" spans="1:42" ht="12.75">
      <c r="A55" s="89"/>
      <c r="B55" s="94"/>
      <c r="C55" s="109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1"/>
      <c r="U55" s="94"/>
      <c r="V55" s="89"/>
      <c r="W55" s="95"/>
      <c r="X55" s="95"/>
      <c r="Y55" s="95"/>
      <c r="Z55" s="95"/>
      <c r="AI55" s="100" t="s">
        <v>278</v>
      </c>
      <c r="AN55" s="199" t="s">
        <v>235</v>
      </c>
      <c r="AO55" s="102"/>
      <c r="AP55" s="103"/>
    </row>
    <row r="56" spans="1:42" ht="12.75">
      <c r="A56" s="89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89"/>
      <c r="W56" s="95"/>
      <c r="X56" s="95"/>
      <c r="Y56" s="95"/>
      <c r="Z56" s="95"/>
      <c r="AI56" s="100" t="s">
        <v>56</v>
      </c>
      <c r="AN56" s="199" t="s">
        <v>83</v>
      </c>
      <c r="AO56" s="102"/>
      <c r="AP56" s="103"/>
    </row>
    <row r="57" spans="1:26" ht="12.75">
      <c r="A57" s="89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89"/>
      <c r="W57" s="95"/>
      <c r="X57" s="95"/>
      <c r="Y57" s="95"/>
      <c r="Z57" s="95"/>
    </row>
    <row r="58" spans="1:25" ht="15.7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90"/>
      <c r="X58" s="90"/>
      <c r="Y58" s="90"/>
    </row>
  </sheetData>
  <sheetProtection password="D9C7" sheet="1" formatCells="0" formatColumns="0" formatRows="0"/>
  <mergeCells count="2">
    <mergeCell ref="C8:D9"/>
    <mergeCell ref="E8:I9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lha2">
    <tabColor indexed="31"/>
  </sheetPr>
  <dimension ref="A1:HF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2" width="10.421875" style="16" bestFit="1" customWidth="1"/>
    <col min="3" max="3" width="4.140625" style="16" bestFit="1" customWidth="1"/>
    <col min="4" max="4" width="13.57421875" style="16" bestFit="1" customWidth="1"/>
    <col min="5" max="5" width="7.28125" style="16" bestFit="1" customWidth="1"/>
    <col min="6" max="6" width="8.7109375" style="16" bestFit="1" customWidth="1"/>
    <col min="7" max="12" width="21.7109375" style="16" bestFit="1" customWidth="1"/>
    <col min="13" max="18" width="17.28125" style="16" bestFit="1" customWidth="1"/>
    <col min="19" max="19" width="28.140625" style="16" bestFit="1" customWidth="1"/>
    <col min="20" max="20" width="30.57421875" style="16" bestFit="1" customWidth="1"/>
    <col min="21" max="26" width="20.28125" style="16" bestFit="1" customWidth="1"/>
    <col min="27" max="32" width="15.8515625" style="16" bestFit="1" customWidth="1"/>
    <col min="33" max="33" width="18.00390625" style="16" bestFit="1" customWidth="1"/>
    <col min="34" max="34" width="21.421875" style="16" bestFit="1" customWidth="1"/>
    <col min="35" max="35" width="9.7109375" style="16" bestFit="1" customWidth="1"/>
    <col min="36" max="36" width="15.28125" style="16" bestFit="1" customWidth="1"/>
    <col min="37" max="37" width="19.140625" style="16" bestFit="1" customWidth="1"/>
    <col min="38" max="38" width="8.7109375" style="16" bestFit="1" customWidth="1"/>
    <col min="39" max="39" width="16.7109375" style="16" bestFit="1" customWidth="1"/>
    <col min="40" max="40" width="30.28125" style="16" bestFit="1" customWidth="1"/>
    <col min="41" max="41" width="27.7109375" style="16" bestFit="1" customWidth="1"/>
    <col min="42" max="42" width="8.7109375" style="16" bestFit="1" customWidth="1"/>
    <col min="43" max="43" width="30.8515625" style="16" bestFit="1" customWidth="1"/>
    <col min="44" max="44" width="25.28125" style="16" bestFit="1" customWidth="1"/>
    <col min="45" max="45" width="8.7109375" style="16" bestFit="1" customWidth="1"/>
    <col min="46" max="46" width="16.7109375" style="16" bestFit="1" customWidth="1"/>
    <col min="47" max="47" width="30.28125" style="16" bestFit="1" customWidth="1"/>
    <col min="48" max="48" width="27.7109375" style="16" bestFit="1" customWidth="1"/>
    <col min="49" max="49" width="8.7109375" style="16" bestFit="1" customWidth="1"/>
    <col min="50" max="50" width="30.8515625" style="16" bestFit="1" customWidth="1"/>
    <col min="51" max="51" width="25.28125" style="16" bestFit="1" customWidth="1"/>
    <col min="52" max="52" width="8.7109375" style="16" bestFit="1" customWidth="1"/>
    <col min="53" max="53" width="16.7109375" style="16" bestFit="1" customWidth="1"/>
    <col min="54" max="54" width="30.28125" style="16" bestFit="1" customWidth="1"/>
    <col min="55" max="55" width="27.7109375" style="16" bestFit="1" customWidth="1"/>
    <col min="56" max="56" width="8.7109375" style="16" bestFit="1" customWidth="1"/>
    <col min="57" max="57" width="30.8515625" style="16" bestFit="1" customWidth="1"/>
    <col min="58" max="58" width="25.28125" style="16" bestFit="1" customWidth="1"/>
    <col min="59" max="59" width="8.7109375" style="16" bestFit="1" customWidth="1"/>
    <col min="60" max="60" width="16.7109375" style="16" bestFit="1" customWidth="1"/>
    <col min="61" max="61" width="30.28125" style="16" bestFit="1" customWidth="1"/>
    <col min="62" max="62" width="27.7109375" style="16" bestFit="1" customWidth="1"/>
    <col min="63" max="63" width="8.7109375" style="16" bestFit="1" customWidth="1"/>
    <col min="64" max="64" width="30.8515625" style="16" bestFit="1" customWidth="1"/>
    <col min="65" max="65" width="25.28125" style="16" bestFit="1" customWidth="1"/>
    <col min="66" max="66" width="8.7109375" style="16" bestFit="1" customWidth="1"/>
    <col min="67" max="67" width="16.7109375" style="16" bestFit="1" customWidth="1"/>
    <col min="68" max="68" width="30.28125" style="16" bestFit="1" customWidth="1"/>
    <col min="69" max="69" width="27.7109375" style="16" bestFit="1" customWidth="1"/>
    <col min="70" max="70" width="8.7109375" style="16" bestFit="1" customWidth="1"/>
    <col min="71" max="71" width="30.8515625" style="16" bestFit="1" customWidth="1"/>
    <col min="72" max="72" width="25.28125" style="16" bestFit="1" customWidth="1"/>
    <col min="73" max="73" width="8.7109375" style="16" bestFit="1" customWidth="1"/>
    <col min="74" max="74" width="16.7109375" style="16" bestFit="1" customWidth="1"/>
    <col min="75" max="75" width="30.28125" style="16" bestFit="1" customWidth="1"/>
    <col min="76" max="76" width="27.7109375" style="16" bestFit="1" customWidth="1"/>
    <col min="77" max="77" width="8.7109375" style="16" bestFit="1" customWidth="1"/>
    <col min="78" max="78" width="30.8515625" style="16" bestFit="1" customWidth="1"/>
    <col min="79" max="79" width="25.28125" style="16" bestFit="1" customWidth="1"/>
    <col min="80" max="80" width="8.7109375" style="16" bestFit="1" customWidth="1"/>
    <col min="81" max="81" width="16.7109375" style="16" bestFit="1" customWidth="1"/>
    <col min="82" max="82" width="30.28125" style="16" bestFit="1" customWidth="1"/>
    <col min="83" max="83" width="27.7109375" style="16" bestFit="1" customWidth="1"/>
    <col min="84" max="84" width="8.7109375" style="16" bestFit="1" customWidth="1"/>
    <col min="85" max="85" width="30.8515625" style="16" bestFit="1" customWidth="1"/>
    <col min="86" max="86" width="25.28125" style="16" bestFit="1" customWidth="1"/>
    <col min="87" max="87" width="8.7109375" style="16" bestFit="1" customWidth="1"/>
    <col min="88" max="88" width="16.7109375" style="16" bestFit="1" customWidth="1"/>
    <col min="89" max="89" width="30.28125" style="16" bestFit="1" customWidth="1"/>
    <col min="90" max="90" width="27.7109375" style="16" bestFit="1" customWidth="1"/>
    <col min="91" max="91" width="8.7109375" style="16" bestFit="1" customWidth="1"/>
    <col min="92" max="92" width="30.8515625" style="16" bestFit="1" customWidth="1"/>
    <col min="93" max="93" width="25.28125" style="16" bestFit="1" customWidth="1"/>
    <col min="94" max="94" width="8.7109375" style="16" bestFit="1" customWidth="1"/>
    <col min="95" max="95" width="16.7109375" style="16" bestFit="1" customWidth="1"/>
    <col min="96" max="96" width="30.28125" style="16" bestFit="1" customWidth="1"/>
    <col min="97" max="97" width="27.7109375" style="16" bestFit="1" customWidth="1"/>
    <col min="98" max="98" width="8.7109375" style="16" bestFit="1" customWidth="1"/>
    <col min="99" max="99" width="30.8515625" style="16" bestFit="1" customWidth="1"/>
    <col min="100" max="100" width="25.28125" style="16" bestFit="1" customWidth="1"/>
    <col min="101" max="101" width="9.57421875" style="16" bestFit="1" customWidth="1"/>
    <col min="102" max="102" width="17.7109375" style="16" bestFit="1" customWidth="1"/>
    <col min="103" max="103" width="31.140625" style="16" bestFit="1" customWidth="1"/>
    <col min="104" max="104" width="28.57421875" style="16" bestFit="1" customWidth="1"/>
    <col min="105" max="105" width="9.57421875" style="16" bestFit="1" customWidth="1"/>
    <col min="106" max="106" width="31.7109375" style="16" bestFit="1" customWidth="1"/>
    <col min="107" max="107" width="26.28125" style="16" bestFit="1" customWidth="1"/>
    <col min="108" max="108" width="9.57421875" style="16" bestFit="1" customWidth="1"/>
    <col min="109" max="109" width="17.7109375" style="16" bestFit="1" customWidth="1"/>
    <col min="110" max="110" width="31.140625" style="16" bestFit="1" customWidth="1"/>
    <col min="111" max="111" width="28.57421875" style="16" bestFit="1" customWidth="1"/>
    <col min="112" max="112" width="9.57421875" style="16" bestFit="1" customWidth="1"/>
    <col min="113" max="113" width="31.7109375" style="16" bestFit="1" customWidth="1"/>
    <col min="114" max="114" width="26.28125" style="16" bestFit="1" customWidth="1"/>
    <col min="115" max="115" width="9.57421875" style="16" bestFit="1" customWidth="1"/>
    <col min="116" max="116" width="17.7109375" style="16" bestFit="1" customWidth="1"/>
    <col min="117" max="117" width="31.140625" style="16" bestFit="1" customWidth="1"/>
    <col min="118" max="118" width="28.57421875" style="16" bestFit="1" customWidth="1"/>
    <col min="119" max="119" width="9.57421875" style="16" bestFit="1" customWidth="1"/>
    <col min="120" max="120" width="31.7109375" style="16" bestFit="1" customWidth="1"/>
    <col min="121" max="121" width="26.28125" style="16" bestFit="1" customWidth="1"/>
    <col min="122" max="122" width="9.57421875" style="16" bestFit="1" customWidth="1"/>
    <col min="123" max="123" width="17.7109375" style="16" bestFit="1" customWidth="1"/>
    <col min="124" max="124" width="31.140625" style="16" bestFit="1" customWidth="1"/>
    <col min="125" max="125" width="28.57421875" style="16" bestFit="1" customWidth="1"/>
    <col min="126" max="126" width="9.57421875" style="16" bestFit="1" customWidth="1"/>
    <col min="127" max="127" width="31.7109375" style="16" bestFit="1" customWidth="1"/>
    <col min="128" max="128" width="26.28125" style="16" bestFit="1" customWidth="1"/>
    <col min="129" max="129" width="9.57421875" style="16" bestFit="1" customWidth="1"/>
    <col min="130" max="130" width="17.7109375" style="16" bestFit="1" customWidth="1"/>
    <col min="131" max="131" width="31.140625" style="16" bestFit="1" customWidth="1"/>
    <col min="132" max="132" width="28.57421875" style="16" bestFit="1" customWidth="1"/>
    <col min="133" max="133" width="9.57421875" style="16" bestFit="1" customWidth="1"/>
    <col min="134" max="134" width="31.7109375" style="16" bestFit="1" customWidth="1"/>
    <col min="135" max="135" width="26.28125" style="16" bestFit="1" customWidth="1"/>
    <col min="136" max="136" width="9.57421875" style="16" bestFit="1" customWidth="1"/>
    <col min="137" max="137" width="17.7109375" style="16" bestFit="1" customWidth="1"/>
    <col min="138" max="138" width="31.140625" style="16" bestFit="1" customWidth="1"/>
    <col min="139" max="139" width="28.57421875" style="16" bestFit="1" customWidth="1"/>
    <col min="140" max="140" width="9.57421875" style="16" bestFit="1" customWidth="1"/>
    <col min="141" max="141" width="31.7109375" style="16" bestFit="1" customWidth="1"/>
    <col min="142" max="142" width="26.28125" style="16" bestFit="1" customWidth="1"/>
    <col min="143" max="143" width="9.57421875" style="16" bestFit="1" customWidth="1"/>
    <col min="144" max="144" width="17.7109375" style="16" bestFit="1" customWidth="1"/>
    <col min="145" max="145" width="31.140625" style="16" bestFit="1" customWidth="1"/>
    <col min="146" max="146" width="28.57421875" style="16" bestFit="1" customWidth="1"/>
    <col min="147" max="147" width="9.57421875" style="16" bestFit="1" customWidth="1"/>
    <col min="148" max="148" width="31.7109375" style="16" bestFit="1" customWidth="1"/>
    <col min="149" max="149" width="26.28125" style="16" bestFit="1" customWidth="1"/>
    <col min="150" max="150" width="9.57421875" style="16" bestFit="1" customWidth="1"/>
    <col min="151" max="151" width="17.7109375" style="16" bestFit="1" customWidth="1"/>
    <col min="152" max="152" width="31.140625" style="16" bestFit="1" customWidth="1"/>
    <col min="153" max="153" width="28.57421875" style="16" bestFit="1" customWidth="1"/>
    <col min="154" max="154" width="9.57421875" style="16" bestFit="1" customWidth="1"/>
    <col min="155" max="155" width="31.7109375" style="16" bestFit="1" customWidth="1"/>
    <col min="156" max="156" width="26.28125" style="16" bestFit="1" customWidth="1"/>
    <col min="157" max="157" width="9.57421875" style="16" bestFit="1" customWidth="1"/>
    <col min="158" max="158" width="17.7109375" style="16" bestFit="1" customWidth="1"/>
    <col min="159" max="159" width="31.140625" style="16" bestFit="1" customWidth="1"/>
    <col min="160" max="160" width="28.57421875" style="16" bestFit="1" customWidth="1"/>
    <col min="161" max="161" width="9.57421875" style="16" bestFit="1" customWidth="1"/>
    <col min="162" max="162" width="31.7109375" style="16" bestFit="1" customWidth="1"/>
    <col min="163" max="163" width="26.28125" style="16" bestFit="1" customWidth="1"/>
    <col min="164" max="164" width="10.421875" style="16" bestFit="1" customWidth="1"/>
    <col min="165" max="165" width="16.8515625" style="16" bestFit="1" customWidth="1"/>
    <col min="166" max="16384" width="9.140625" style="16" customWidth="1"/>
  </cols>
  <sheetData>
    <row r="1" spans="1:214" ht="11.25">
      <c r="A1" s="16" t="str">
        <f>+'I-DADOS GERAIS'!B125</f>
        <v>NISS</v>
      </c>
      <c r="B1" s="16" t="str">
        <f>+'I-DADOS GERAIS'!B126</f>
        <v>NIF</v>
      </c>
      <c r="C1" s="17" t="str">
        <f>+'I-DADOS GERAIS'!$B127</f>
        <v>TIPO</v>
      </c>
      <c r="D1" s="17" t="str">
        <f>+'I-DADOS GERAIS'!$B128</f>
        <v>ANO ECONÓMICO</v>
      </c>
      <c r="E1" s="17" t="str">
        <f>+'I-DADOS GERAIS'!$B129</f>
        <v>VERSÃO</v>
      </c>
      <c r="F1" s="17" t="str">
        <f>+'I-DADOS GERAIS'!$B130</f>
        <v>DATA ATA</v>
      </c>
      <c r="G1" s="17" t="str">
        <f>+'I-DADOS GERAIS'!$B131</f>
        <v>CARGOS_MEMBROS_ATA_1</v>
      </c>
      <c r="H1" s="17" t="str">
        <f>+'I-DADOS GERAIS'!$B132</f>
        <v>CARGOS_MEMBROS_ATA_2</v>
      </c>
      <c r="I1" s="17" t="str">
        <f>+'I-DADOS GERAIS'!$B133</f>
        <v>CARGOS_MEMBROS_ATA_3</v>
      </c>
      <c r="J1" s="17" t="str">
        <f>+'I-DADOS GERAIS'!$B134</f>
        <v>CARGOS_MEMBROS_ATA_4</v>
      </c>
      <c r="K1" s="17" t="str">
        <f>+'I-DADOS GERAIS'!$B135</f>
        <v>CARGOS_MEMBROS_ATA_5</v>
      </c>
      <c r="L1" s="17" t="str">
        <f>+'I-DADOS GERAIS'!$B136</f>
        <v>CARGOS_MEMBROS_ATA_6</v>
      </c>
      <c r="M1" s="17" t="str">
        <f>+'I-DADOS GERAIS'!$B137</f>
        <v>NIF_MEMBROS_ATA_1</v>
      </c>
      <c r="N1" s="17" t="str">
        <f>+'I-DADOS GERAIS'!$B138</f>
        <v>NIF_MEMBROS_ATA_2</v>
      </c>
      <c r="O1" s="17" t="str">
        <f>+'I-DADOS GERAIS'!$B139</f>
        <v>NIF_MEMBROS_ATA_3</v>
      </c>
      <c r="P1" s="17" t="str">
        <f>+'I-DADOS GERAIS'!$B140</f>
        <v>NIF_MEMBROS_ATA_4</v>
      </c>
      <c r="Q1" s="17" t="str">
        <f>+'I-DADOS GERAIS'!$B141</f>
        <v>NIF_MEMBROS_ATA_5</v>
      </c>
      <c r="R1" s="17" t="str">
        <f>+'I-DADOS GERAIS'!$B142</f>
        <v>NIF_MEMBROS_ATA_6</v>
      </c>
      <c r="S1" s="17" t="str">
        <f>+'I-DADOS GERAIS'!$B143</f>
        <v>DATA_PARECER_CONSELHO_FISCAL</v>
      </c>
      <c r="T1" s="17" t="str">
        <f>+'I-DADOS GERAIS'!$B144</f>
        <v>DECISÃO_PARECER_CONSELHO_FISCAL</v>
      </c>
      <c r="U1" s="17" t="str">
        <f>+'I-DADOS GERAIS'!$B145</f>
        <v>CARGOS_MEMBROS_CF_1</v>
      </c>
      <c r="V1" s="17" t="str">
        <f>+'I-DADOS GERAIS'!$B146</f>
        <v>CARGOS_MEMBROS_CF_2</v>
      </c>
      <c r="W1" s="17" t="str">
        <f>+'I-DADOS GERAIS'!$B147</f>
        <v>CARGOS_MEMBROS_CF_3</v>
      </c>
      <c r="X1" s="17" t="str">
        <f>+'I-DADOS GERAIS'!$B148</f>
        <v>CARGOS_MEMBROS_CF_4</v>
      </c>
      <c r="Y1" s="17" t="str">
        <f>+'I-DADOS GERAIS'!$B149</f>
        <v>CARGOS_MEMBROS_CF_5</v>
      </c>
      <c r="Z1" s="17" t="str">
        <f>+'I-DADOS GERAIS'!$B150</f>
        <v>CARGOS_MEMBROS_CF_6</v>
      </c>
      <c r="AA1" s="17" t="str">
        <f>+'I-DADOS GERAIS'!$B151</f>
        <v>NIF_MEMBROS_CF_1</v>
      </c>
      <c r="AB1" s="17" t="str">
        <f>+'I-DADOS GERAIS'!$B152</f>
        <v>NIF_MEMBROS_CF_2</v>
      </c>
      <c r="AC1" s="17" t="str">
        <f>+'I-DADOS GERAIS'!$B153</f>
        <v>NIF_MEMBROS_CF_3</v>
      </c>
      <c r="AD1" s="17" t="str">
        <f>+'I-DADOS GERAIS'!$B154</f>
        <v>NIF_MEMBROS_CF_4</v>
      </c>
      <c r="AE1" s="17" t="str">
        <f>+'I-DADOS GERAIS'!$B155</f>
        <v>NIF_MEMBROS_CF_5</v>
      </c>
      <c r="AF1" s="17" t="str">
        <f>+'I-DADOS GERAIS'!$B156</f>
        <v>NIF_MEMBROS_CF_6</v>
      </c>
      <c r="AG1" s="17" t="str">
        <f>+'I-DADOS GERAIS'!$B157</f>
        <v>RS_COMPARTICIPADAS</v>
      </c>
      <c r="AH1" s="17" t="str">
        <f>+'I-DADOS GERAIS'!$B158</f>
        <v>RS_NÃOCOMPARTICIPADAS</v>
      </c>
      <c r="AI1" s="17" t="str">
        <f>+'I-DADOS GERAIS'!$B159</f>
        <v>ATIVIDADES</v>
      </c>
      <c r="AJ1" s="17" t="str">
        <f>+'I-DADOS GERAIS'!$B160</f>
        <v>OS_REMUNERADOS</v>
      </c>
      <c r="AK1" s="17" t="str">
        <f>+'I-DADOS GERAIS'!$B161</f>
        <v>OS_NÃO REMUNERADOS</v>
      </c>
      <c r="AL1" s="17" t="str">
        <f>+'I-DADOS GERAIS'!$B162</f>
        <v>TIPO_RS_1</v>
      </c>
      <c r="AM1" s="17" t="str">
        <f>+'I-DADOS GERAIS'!$B163</f>
        <v>N.º MÉDIO UTENTES_1</v>
      </c>
      <c r="AN1" s="17" t="str">
        <f>+'I-DADOS GERAIS'!$B164</f>
        <v>VALOR UNITÁRIO COMPARTICIPAÇÃO_1</v>
      </c>
      <c r="AO1" s="17" t="str">
        <f>+'I-DADOS GERAIS'!$B165</f>
        <v>VALOR MÉDIO UNITÁRIO FAMÍLIAS_1</v>
      </c>
      <c r="AP1" s="17" t="str">
        <f>+'I-DADOS GERAIS'!$B166</f>
        <v>RECEITA_1</v>
      </c>
      <c r="AQ1" s="17" t="str">
        <f>+'I-DADOS GERAIS'!$B167</f>
        <v>N.º MÉDIO RECURSOS HUMANOS (FTE)_1</v>
      </c>
      <c r="AR1" s="17" t="str">
        <f>+'I-DADOS GERAIS'!$B168</f>
        <v>N.º MÉDIO VOLUNTÁRIOS (FTE)_1</v>
      </c>
      <c r="AS1" s="17" t="str">
        <f>+'I-DADOS GERAIS'!$B169</f>
        <v>TIPO_RS_2</v>
      </c>
      <c r="AT1" s="17" t="str">
        <f>+'I-DADOS GERAIS'!$B170</f>
        <v>N.º MÉDIO UTENTES_2</v>
      </c>
      <c r="AU1" s="17" t="str">
        <f>+'I-DADOS GERAIS'!$B171</f>
        <v>VALOR UNITÁRIO COMPARTICIPAÇÃO_2</v>
      </c>
      <c r="AV1" s="17" t="str">
        <f>+'I-DADOS GERAIS'!$B172</f>
        <v>VALOR MÉDIO UNITÁRIO FAMÍLIAS_2</v>
      </c>
      <c r="AW1" s="17" t="str">
        <f>+'I-DADOS GERAIS'!$B173</f>
        <v>RECEITA_2</v>
      </c>
      <c r="AX1" s="17" t="str">
        <f>+'I-DADOS GERAIS'!$B174</f>
        <v>N.º MÉDIO RECURSOS HUMANOS (FTE)_2</v>
      </c>
      <c r="AY1" s="17" t="str">
        <f>+'I-DADOS GERAIS'!$B175</f>
        <v>N.º MÉDIO VOLUNTÁRIOS (FTE)_2</v>
      </c>
      <c r="AZ1" s="17" t="str">
        <f>+'I-DADOS GERAIS'!$B176</f>
        <v>TIPO_RS_3</v>
      </c>
      <c r="BA1" s="17" t="str">
        <f>+'I-DADOS GERAIS'!$B177</f>
        <v>N.º MÉDIO UTENTES_3</v>
      </c>
      <c r="BB1" s="17" t="str">
        <f>+'I-DADOS GERAIS'!$B178</f>
        <v>VALOR UNITÁRIO COMPARTICIPAÇÃO_3</v>
      </c>
      <c r="BC1" s="17" t="str">
        <f>+'I-DADOS GERAIS'!$B179</f>
        <v>VALOR MÉDIO UNITÁRIO FAMÍLIAS_3</v>
      </c>
      <c r="BD1" s="17" t="str">
        <f>+'I-DADOS GERAIS'!$B180</f>
        <v>RECEITA_3</v>
      </c>
      <c r="BE1" s="17" t="str">
        <f>+'I-DADOS GERAIS'!$B181</f>
        <v>N.º MÉDIO RECURSOS HUMANOS (FTE)_3</v>
      </c>
      <c r="BF1" s="17" t="str">
        <f>+'I-DADOS GERAIS'!$B182</f>
        <v>N.º MÉDIO VOLUNTÁRIOS (FTE)_3</v>
      </c>
      <c r="BG1" s="17" t="str">
        <f>+'I-DADOS GERAIS'!$B183</f>
        <v>TIPO_RS_4</v>
      </c>
      <c r="BH1" s="17" t="str">
        <f>+'I-DADOS GERAIS'!$B184</f>
        <v>N.º MÉDIO UTENTES_4</v>
      </c>
      <c r="BI1" s="17" t="str">
        <f>+'I-DADOS GERAIS'!$B185</f>
        <v>VALOR UNITÁRIO COMPARTICIPAÇÃO_4</v>
      </c>
      <c r="BJ1" s="17" t="str">
        <f>+'I-DADOS GERAIS'!$B186</f>
        <v>VALOR MÉDIO UNITÁRIO FAMÍLIAS_4</v>
      </c>
      <c r="BK1" s="17" t="str">
        <f>+'I-DADOS GERAIS'!$B187</f>
        <v>RECEITA_4</v>
      </c>
      <c r="BL1" s="17" t="str">
        <f>+'I-DADOS GERAIS'!$B188</f>
        <v>N.º MÉDIO RECURSOS HUMANOS (FTE)_4</v>
      </c>
      <c r="BM1" s="17" t="str">
        <f>+'I-DADOS GERAIS'!$B189</f>
        <v>N.º MÉDIO VOLUNTÁRIOS (FTE)_4</v>
      </c>
      <c r="BN1" s="17" t="str">
        <f>+'I-DADOS GERAIS'!$B190</f>
        <v>TIPO_RS_5</v>
      </c>
      <c r="BO1" s="17" t="str">
        <f>+'I-DADOS GERAIS'!$B191</f>
        <v>N.º MÉDIO UTENTES_5</v>
      </c>
      <c r="BP1" s="17" t="str">
        <f>+'I-DADOS GERAIS'!$B192</f>
        <v>VALOR UNITÁRIO COMPARTICIPAÇÃO_5</v>
      </c>
      <c r="BQ1" s="17" t="str">
        <f>+'I-DADOS GERAIS'!$B193</f>
        <v>VALOR MÉDIO UNITÁRIO FAMÍLIAS_5</v>
      </c>
      <c r="BR1" s="17" t="str">
        <f>+'I-DADOS GERAIS'!$B194</f>
        <v>RECEITA_5</v>
      </c>
      <c r="BS1" s="17" t="str">
        <f>+'I-DADOS GERAIS'!$B195</f>
        <v>N.º MÉDIO RECURSOS HUMANOS (FTE)_5</v>
      </c>
      <c r="BT1" s="17" t="str">
        <f>+'I-DADOS GERAIS'!$B196</f>
        <v>N.º MÉDIO VOLUNTÁRIOS (FTE)_5</v>
      </c>
      <c r="BU1" s="17" t="str">
        <f>+'I-DADOS GERAIS'!$B197</f>
        <v>TIPO_RS_6</v>
      </c>
      <c r="BV1" s="17" t="str">
        <f>+'I-DADOS GERAIS'!$B198</f>
        <v>N.º MÉDIO UTENTES_6</v>
      </c>
      <c r="BW1" s="17" t="str">
        <f>+'I-DADOS GERAIS'!$B199</f>
        <v>VALOR UNITÁRIO COMPARTICIPAÇÃO_6</v>
      </c>
      <c r="BX1" s="17" t="str">
        <f>+'I-DADOS GERAIS'!$B200</f>
        <v>VALOR MÉDIO UNITÁRIO FAMÍLIAS_6</v>
      </c>
      <c r="BY1" s="17" t="str">
        <f>+'I-DADOS GERAIS'!$B201</f>
        <v>RECEITA_6</v>
      </c>
      <c r="BZ1" s="17" t="str">
        <f>+'I-DADOS GERAIS'!$B202</f>
        <v>N.º MÉDIO RECURSOS HUMANOS (FTE)_6</v>
      </c>
      <c r="CA1" s="17" t="str">
        <f>+'I-DADOS GERAIS'!$B203</f>
        <v>N.º MÉDIO VOLUNTÁRIOS (FTE)_6</v>
      </c>
      <c r="CB1" s="17" t="str">
        <f>+'I-DADOS GERAIS'!$B204</f>
        <v>TIPO_RS_7</v>
      </c>
      <c r="CC1" s="17" t="str">
        <f>+'I-DADOS GERAIS'!$B205</f>
        <v>N.º MÉDIO UTENTES_7</v>
      </c>
      <c r="CD1" s="17" t="str">
        <f>+'I-DADOS GERAIS'!$B206</f>
        <v>VALOR UNITÁRIO COMPARTICIPAÇÃO_7</v>
      </c>
      <c r="CE1" s="17" t="str">
        <f>+'I-DADOS GERAIS'!$B207</f>
        <v>VALOR MÉDIO UNITÁRIO FAMÍLIAS_7</v>
      </c>
      <c r="CF1" s="17" t="str">
        <f>+'I-DADOS GERAIS'!$B208</f>
        <v>RECEITA_7</v>
      </c>
      <c r="CG1" s="17" t="str">
        <f>+'I-DADOS GERAIS'!$B209</f>
        <v>N.º MÉDIO RECURSOS HUMANOS (FTE)_7</v>
      </c>
      <c r="CH1" s="17" t="str">
        <f>+'I-DADOS GERAIS'!$B210</f>
        <v>N.º MÉDIO VOLUNTÁRIOS (FTE)_7</v>
      </c>
      <c r="CI1" s="17" t="str">
        <f>+'I-DADOS GERAIS'!$B211</f>
        <v>TIPO_RS_8</v>
      </c>
      <c r="CJ1" s="17" t="str">
        <f>+'I-DADOS GERAIS'!$B212</f>
        <v>N.º MÉDIO UTENTES_8</v>
      </c>
      <c r="CK1" s="17" t="str">
        <f>+'I-DADOS GERAIS'!$B213</f>
        <v>VALOR UNITÁRIO COMPARTICIPAÇÃO_8</v>
      </c>
      <c r="CL1" s="17" t="str">
        <f>+'I-DADOS GERAIS'!$B214</f>
        <v>VALOR MÉDIO UNITÁRIO FAMÍLIAS_8</v>
      </c>
      <c r="CM1" s="17" t="str">
        <f>+'I-DADOS GERAIS'!$B215</f>
        <v>RECEITA_8</v>
      </c>
      <c r="CN1" s="17" t="str">
        <f>+'I-DADOS GERAIS'!$B216</f>
        <v>N.º MÉDIO RECURSOS HUMANOS (FTE)_8</v>
      </c>
      <c r="CO1" s="17" t="str">
        <f>+'I-DADOS GERAIS'!$B217</f>
        <v>N.º MÉDIO VOLUNTÁRIOS (FTE)_8</v>
      </c>
      <c r="CP1" s="17" t="str">
        <f>+'I-DADOS GERAIS'!$B218</f>
        <v>TIPO_RS_9</v>
      </c>
      <c r="CQ1" s="17" t="str">
        <f>+'I-DADOS GERAIS'!$B219</f>
        <v>N.º MÉDIO UTENTES_9</v>
      </c>
      <c r="CR1" s="17" t="str">
        <f>+'I-DADOS GERAIS'!$B220</f>
        <v>VALOR UNITÁRIO COMPARTICIPAÇÃO_9</v>
      </c>
      <c r="CS1" s="17" t="str">
        <f>+'I-DADOS GERAIS'!$B221</f>
        <v>VALOR MÉDIO UNITÁRIO FAMÍLIAS_9</v>
      </c>
      <c r="CT1" s="17" t="str">
        <f>+'I-DADOS GERAIS'!$B222</f>
        <v>RECEITA_9</v>
      </c>
      <c r="CU1" s="17" t="str">
        <f>+'I-DADOS GERAIS'!$B223</f>
        <v>N.º MÉDIO RECURSOS HUMANOS (FTE)_9</v>
      </c>
      <c r="CV1" s="17" t="str">
        <f>+'I-DADOS GERAIS'!$B224</f>
        <v>N.º MÉDIO VOLUNTÁRIOS (FTE)_9</v>
      </c>
      <c r="CW1" s="17" t="str">
        <f>+'I-DADOS GERAIS'!$B225</f>
        <v>TIPO_RS_10</v>
      </c>
      <c r="CX1" s="17" t="str">
        <f>+'I-DADOS GERAIS'!$B226</f>
        <v>N.º MÉDIO UTENTES_10</v>
      </c>
      <c r="CY1" s="17" t="str">
        <f>+'I-DADOS GERAIS'!$B227</f>
        <v>VALOR UNITÁRIO COMPARTICIPAÇÃO_10</v>
      </c>
      <c r="CZ1" s="17" t="str">
        <f>+'I-DADOS GERAIS'!$B228</f>
        <v>VALOR MÉDIO UNITÁRIO FAMÍLIAS_10</v>
      </c>
      <c r="DA1" s="17" t="str">
        <f>+'I-DADOS GERAIS'!$B229</f>
        <v>RECEITA_10</v>
      </c>
      <c r="DB1" s="17" t="str">
        <f>+'I-DADOS GERAIS'!$B230</f>
        <v>N.º MÉDIO RECURSOS HUMANOS (FTE)_10</v>
      </c>
      <c r="DC1" s="17" t="str">
        <f>+'I-DADOS GERAIS'!$B231</f>
        <v>N.º MÉDIO VOLUNTÁRIOS (FTE)_10</v>
      </c>
      <c r="DD1" s="17" t="str">
        <f>+'I-DADOS GERAIS'!$B232</f>
        <v>TIPO_RS_11</v>
      </c>
      <c r="DE1" s="17" t="str">
        <f>+'I-DADOS GERAIS'!$B233</f>
        <v>N.º MÉDIO UTENTES_11</v>
      </c>
      <c r="DF1" s="17" t="str">
        <f>+'I-DADOS GERAIS'!$B234</f>
        <v>VALOR UNITÁRIO COMPARTICIPAÇÃO_11</v>
      </c>
      <c r="DG1" s="17" t="str">
        <f>+'I-DADOS GERAIS'!$B235</f>
        <v>VALOR MÉDIO UNITÁRIO FAMÍLIAS_11</v>
      </c>
      <c r="DH1" s="17" t="str">
        <f>+'I-DADOS GERAIS'!$B236</f>
        <v>RECEITA_11</v>
      </c>
      <c r="DI1" s="17" t="str">
        <f>+'I-DADOS GERAIS'!$B237</f>
        <v>N.º MÉDIO RECURSOS HUMANOS (FTE)_11</v>
      </c>
      <c r="DJ1" s="17" t="str">
        <f>+'I-DADOS GERAIS'!$B238</f>
        <v>N.º MÉDIO VOLUNTÁRIOS (FTE)_11</v>
      </c>
      <c r="DK1" s="17" t="str">
        <f>+'I-DADOS GERAIS'!$B239</f>
        <v>TIPO_RS_12</v>
      </c>
      <c r="DL1" s="17" t="str">
        <f>+'I-DADOS GERAIS'!$B240</f>
        <v>N.º MÉDIO UTENTES_12</v>
      </c>
      <c r="DM1" s="17" t="str">
        <f>+'I-DADOS GERAIS'!$B241</f>
        <v>VALOR UNITÁRIO COMPARTICIPAÇÃO_12</v>
      </c>
      <c r="DN1" s="17" t="str">
        <f>+'I-DADOS GERAIS'!$B242</f>
        <v>VALOR MÉDIO UNITÁRIO FAMÍLIAS_12</v>
      </c>
      <c r="DO1" s="17" t="str">
        <f>+'I-DADOS GERAIS'!$B243</f>
        <v>RECEITA_12</v>
      </c>
      <c r="DP1" s="17" t="str">
        <f>+'I-DADOS GERAIS'!$B244</f>
        <v>N.º MÉDIO RECURSOS HUMANOS (FTE)_12</v>
      </c>
      <c r="DQ1" s="17" t="str">
        <f>+'I-DADOS GERAIS'!$B245</f>
        <v>N.º MÉDIO VOLUNTÁRIOS (FTE)_12</v>
      </c>
      <c r="DR1" s="17" t="str">
        <f>+'I-DADOS GERAIS'!$B246</f>
        <v>TIPO_RS_13</v>
      </c>
      <c r="DS1" s="17" t="str">
        <f>+'I-DADOS GERAIS'!$B247</f>
        <v>N.º MÉDIO UTENTES_13</v>
      </c>
      <c r="DT1" s="17" t="str">
        <f>+'I-DADOS GERAIS'!$B248</f>
        <v>VALOR UNITÁRIO COMPARTICIPAÇÃO_13</v>
      </c>
      <c r="DU1" s="17" t="str">
        <f>+'I-DADOS GERAIS'!$B249</f>
        <v>VALOR MÉDIO UNITÁRIO FAMÍLIAS_13</v>
      </c>
      <c r="DV1" s="17" t="str">
        <f>+'I-DADOS GERAIS'!$B250</f>
        <v>RECEITA_13</v>
      </c>
      <c r="DW1" s="17" t="str">
        <f>+'I-DADOS GERAIS'!$B251</f>
        <v>N.º MÉDIO RECURSOS HUMANOS (FTE)_13</v>
      </c>
      <c r="DX1" s="17" t="str">
        <f>+'I-DADOS GERAIS'!$B252</f>
        <v>N.º MÉDIO VOLUNTÁRIOS (FTE)_13</v>
      </c>
      <c r="DY1" s="17" t="str">
        <f>+'I-DADOS GERAIS'!$B253</f>
        <v>TIPO_RS_14</v>
      </c>
      <c r="DZ1" s="17" t="str">
        <f>+'I-DADOS GERAIS'!$B254</f>
        <v>N.º MÉDIO UTENTES_14</v>
      </c>
      <c r="EA1" s="17" t="str">
        <f>+'I-DADOS GERAIS'!$B255</f>
        <v>VALOR UNITÁRIO COMPARTICIPAÇÃO_14</v>
      </c>
      <c r="EB1" s="17" t="str">
        <f>+'I-DADOS GERAIS'!$B256</f>
        <v>VALOR MÉDIO UNITÁRIO FAMÍLIAS_14</v>
      </c>
      <c r="EC1" s="17" t="str">
        <f>+'I-DADOS GERAIS'!$B257</f>
        <v>RECEITA_14</v>
      </c>
      <c r="ED1" s="17" t="str">
        <f>+'I-DADOS GERAIS'!$B258</f>
        <v>N.º MÉDIO RECURSOS HUMANOS (FTE)_14</v>
      </c>
      <c r="EE1" s="17" t="str">
        <f>+'I-DADOS GERAIS'!$B259</f>
        <v>N.º MÉDIO VOLUNTÁRIOS (FTE)_14</v>
      </c>
      <c r="EF1" s="17" t="str">
        <f>+'I-DADOS GERAIS'!$B260</f>
        <v>TIPO_RS_15</v>
      </c>
      <c r="EG1" s="17" t="str">
        <f>+'I-DADOS GERAIS'!$B261</f>
        <v>N.º MÉDIO UTENTES_15</v>
      </c>
      <c r="EH1" s="17" t="str">
        <f>+'I-DADOS GERAIS'!$B262</f>
        <v>VALOR UNITÁRIO COMPARTICIPAÇÃO_15</v>
      </c>
      <c r="EI1" s="17" t="str">
        <f>+'I-DADOS GERAIS'!$B263</f>
        <v>VALOR MÉDIO UNITÁRIO FAMÍLIAS_15</v>
      </c>
      <c r="EJ1" s="17" t="str">
        <f>+'I-DADOS GERAIS'!$B264</f>
        <v>RECEITA_15</v>
      </c>
      <c r="EK1" s="17" t="str">
        <f>+'I-DADOS GERAIS'!$B265</f>
        <v>N.º MÉDIO RECURSOS HUMANOS (FTE)_15</v>
      </c>
      <c r="EL1" s="17" t="str">
        <f>+'I-DADOS GERAIS'!$B266</f>
        <v>N.º MÉDIO VOLUNTÁRIOS (FTE)_15</v>
      </c>
      <c r="EM1" s="17" t="str">
        <f>+'I-DADOS GERAIS'!$B267</f>
        <v>TIPO_RS_16</v>
      </c>
      <c r="EN1" s="17" t="str">
        <f>+'I-DADOS GERAIS'!$B268</f>
        <v>N.º MÉDIO UTENTES_16</v>
      </c>
      <c r="EO1" s="17" t="str">
        <f>+'I-DADOS GERAIS'!$B269</f>
        <v>VALOR UNITÁRIO COMPARTICIPAÇÃO_16</v>
      </c>
      <c r="EP1" s="17" t="str">
        <f>+'I-DADOS GERAIS'!$B270</f>
        <v>VALOR MÉDIO UNITÁRIO FAMÍLIAS_16</v>
      </c>
      <c r="EQ1" s="17" t="str">
        <f>+'I-DADOS GERAIS'!$B271</f>
        <v>RECEITA_16</v>
      </c>
      <c r="ER1" s="17" t="str">
        <f>+'I-DADOS GERAIS'!$B272</f>
        <v>N.º MÉDIO RECURSOS HUMANOS (FTE)_16</v>
      </c>
      <c r="ES1" s="17" t="str">
        <f>+'I-DADOS GERAIS'!$B273</f>
        <v>N.º MÉDIO VOLUNTÁRIOS (FTE)_16</v>
      </c>
      <c r="ET1" s="17" t="str">
        <f>+'I-DADOS GERAIS'!$B274</f>
        <v>TIPO_RS_17</v>
      </c>
      <c r="EU1" s="17" t="str">
        <f>+'I-DADOS GERAIS'!$B275</f>
        <v>N.º MÉDIO UTENTES_17</v>
      </c>
      <c r="EV1" s="17" t="str">
        <f>+'I-DADOS GERAIS'!$B276</f>
        <v>VALOR UNITÁRIO COMPARTICIPAÇÃO_17</v>
      </c>
      <c r="EW1" s="17" t="str">
        <f>+'I-DADOS GERAIS'!$B277</f>
        <v>VALOR MÉDIO UNITÁRIO FAMÍLIAS_17</v>
      </c>
      <c r="EX1" s="17" t="str">
        <f>+'I-DADOS GERAIS'!$B278</f>
        <v>RECEITA_17</v>
      </c>
      <c r="EY1" s="17" t="str">
        <f>+'I-DADOS GERAIS'!$B279</f>
        <v>N.º MÉDIO RECURSOS HUMANOS (FTE)_17</v>
      </c>
      <c r="EZ1" s="17" t="str">
        <f>+'I-DADOS GERAIS'!$B280</f>
        <v>N.º MÉDIO VOLUNTÁRIOS (FTE)_17</v>
      </c>
      <c r="FA1" s="17" t="str">
        <f>+'I-DADOS GERAIS'!$B281</f>
        <v>TIPO_RS_18</v>
      </c>
      <c r="FB1" s="17" t="str">
        <f>+'I-DADOS GERAIS'!$B282</f>
        <v>N.º MÉDIO UTENTES_18</v>
      </c>
      <c r="FC1" s="17" t="str">
        <f>+'I-DADOS GERAIS'!$B283</f>
        <v>VALOR UNITÁRIO COMPARTICIPAÇÃO_18</v>
      </c>
      <c r="FD1" s="17" t="str">
        <f>+'I-DADOS GERAIS'!$B284</f>
        <v>VALOR MÉDIO UNITÁRIO FAMÍLIAS_18</v>
      </c>
      <c r="FE1" s="17" t="str">
        <f>+'I-DADOS GERAIS'!$B285</f>
        <v>RECEITA_18</v>
      </c>
      <c r="FF1" s="17" t="str">
        <f>+'I-DADOS GERAIS'!$B286</f>
        <v>N.º MÉDIO RECURSOS HUMANOS (FTE)_18</v>
      </c>
      <c r="FG1" s="17" t="str">
        <f>+'I-DADOS GERAIS'!$B287</f>
        <v>N.º MÉDIO VOLUNTÁRIOS (FTE)_18</v>
      </c>
      <c r="FH1" s="17" t="str">
        <f>+'I-DADOS GERAIS'!$B288</f>
        <v>NIF_TOC</v>
      </c>
      <c r="FI1" s="17" t="str">
        <f>+'I-DADOS GERAIS'!$B289</f>
        <v>NIF_RESPONSÁVEL</v>
      </c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</row>
    <row r="2" spans="1:214" ht="11.25">
      <c r="A2" s="17">
        <f>+'I-DADOS GERAIS'!$C125</f>
        <v>20004348367</v>
      </c>
      <c r="B2" s="17">
        <f>+'I-DADOS GERAIS'!$C126</f>
        <v>502491400</v>
      </c>
      <c r="C2" s="17" t="str">
        <f>+'I-DADOS GERAIS'!$C127</f>
        <v>Associação</v>
      </c>
      <c r="D2" s="17">
        <f>+'I-DADOS GERAIS'!$C128</f>
        <v>2023</v>
      </c>
      <c r="E2" s="17" t="str">
        <f>+'I-DADOS GERAIS'!$C129</f>
        <v>Inicial</v>
      </c>
      <c r="F2" s="17">
        <f>+'I-DADOS GERAIS'!$C130</f>
        <v>44915</v>
      </c>
      <c r="G2" s="17" t="str">
        <f>+'I-DADOS GERAIS'!$C131</f>
        <v>Presidente</v>
      </c>
      <c r="H2" s="17">
        <f>+'I-DADOS GERAIS'!$C132</f>
        <v>0</v>
      </c>
      <c r="I2" s="17">
        <f>+'I-DADOS GERAIS'!$C133</f>
        <v>0</v>
      </c>
      <c r="J2" s="17">
        <f>+'I-DADOS GERAIS'!$C134</f>
        <v>0</v>
      </c>
      <c r="K2" s="17">
        <f>+'I-DADOS GERAIS'!$C135</f>
        <v>0</v>
      </c>
      <c r="L2" s="17">
        <f>+'I-DADOS GERAIS'!$C136</f>
        <v>0</v>
      </c>
      <c r="M2" s="17">
        <f>+'I-DADOS GERAIS'!$C137</f>
        <v>115328807</v>
      </c>
      <c r="N2" s="17">
        <f>+'I-DADOS GERAIS'!$C138</f>
        <v>0</v>
      </c>
      <c r="O2" s="17">
        <f>+'I-DADOS GERAIS'!$C139</f>
        <v>0</v>
      </c>
      <c r="P2" s="17">
        <f>+'I-DADOS GERAIS'!$C140</f>
        <v>0</v>
      </c>
      <c r="Q2" s="17">
        <f>+'I-DADOS GERAIS'!$C141</f>
        <v>0</v>
      </c>
      <c r="R2" s="17">
        <f>+'I-DADOS GERAIS'!$C142</f>
        <v>0</v>
      </c>
      <c r="S2" s="17">
        <f>+'I-DADOS GERAIS'!$C143</f>
        <v>44914</v>
      </c>
      <c r="T2" s="17" t="str">
        <f>+'I-DADOS GERAIS'!$C144</f>
        <v>Favorável</v>
      </c>
      <c r="U2" s="17" t="str">
        <f>+'I-DADOS GERAIS'!$C145</f>
        <v>Presidente</v>
      </c>
      <c r="V2" s="17">
        <f>+'I-DADOS GERAIS'!$C146</f>
        <v>0</v>
      </c>
      <c r="W2" s="17">
        <f>+'I-DADOS GERAIS'!$C147</f>
        <v>0</v>
      </c>
      <c r="X2" s="17">
        <f>+'I-DADOS GERAIS'!$C148</f>
        <v>0</v>
      </c>
      <c r="Y2" s="17">
        <f>+'I-DADOS GERAIS'!$C149</f>
        <v>0</v>
      </c>
      <c r="Z2" s="17">
        <f>+'I-DADOS GERAIS'!$C150</f>
        <v>0</v>
      </c>
      <c r="AA2" s="17">
        <f>+'I-DADOS GERAIS'!$C151</f>
        <v>162883021</v>
      </c>
      <c r="AB2" s="17">
        <f>+'I-DADOS GERAIS'!$C152</f>
        <v>0</v>
      </c>
      <c r="AC2" s="17">
        <f>+'I-DADOS GERAIS'!$C153</f>
        <v>0</v>
      </c>
      <c r="AD2" s="17">
        <f>+'I-DADOS GERAIS'!$C154</f>
        <v>0</v>
      </c>
      <c r="AE2" s="17">
        <f>+'I-DADOS GERAIS'!$C155</f>
        <v>0</v>
      </c>
      <c r="AF2" s="17">
        <f>+'I-DADOS GERAIS'!$C156</f>
        <v>0</v>
      </c>
      <c r="AG2" s="17">
        <f>+'I-DADOS GERAIS'!$C157</f>
        <v>5</v>
      </c>
      <c r="AH2" s="17">
        <f>+'I-DADOS GERAIS'!$C158</f>
        <v>0</v>
      </c>
      <c r="AI2" s="17">
        <f>+'I-DADOS GERAIS'!$C159</f>
        <v>5</v>
      </c>
      <c r="AJ2" s="17">
        <f>+'I-DADOS GERAIS'!$C160</f>
        <v>0</v>
      </c>
      <c r="AK2" s="17">
        <f>+'I-DADOS GERAIS'!$C161</f>
        <v>5</v>
      </c>
      <c r="AL2" s="17" t="str">
        <f>+'I-DADOS GERAIS'!$C162</f>
        <v>2203-Centro de Atividades Ocupacionais</v>
      </c>
      <c r="AM2" s="17">
        <f>+'I-DADOS GERAIS'!$C163</f>
        <v>30</v>
      </c>
      <c r="AN2" s="17">
        <f>+'I-DADOS GERAIS'!$C164</f>
        <v>593.67</v>
      </c>
      <c r="AO2" s="17">
        <f>+'I-DADOS GERAIS'!$C165</f>
        <v>150</v>
      </c>
      <c r="AP2" s="17">
        <f>+'I-DADOS GERAIS'!$C166</f>
        <v>22310.1</v>
      </c>
      <c r="AQ2" s="17">
        <f>+'I-DADOS GERAIS'!$C167</f>
        <v>0</v>
      </c>
      <c r="AR2" s="17">
        <f>+'I-DADOS GERAIS'!$C168</f>
        <v>0</v>
      </c>
      <c r="AS2" s="17" t="str">
        <f>+'I-DADOS GERAIS'!$C169</f>
        <v>2203-Centro de Atividades Ocupacionais</v>
      </c>
      <c r="AT2" s="17">
        <f>+'I-DADOS GERAIS'!$C170</f>
        <v>30</v>
      </c>
      <c r="AU2" s="17">
        <f>+'I-DADOS GERAIS'!$C171</f>
        <v>593.67</v>
      </c>
      <c r="AV2" s="17">
        <f>+'I-DADOS GERAIS'!$C172</f>
        <v>150</v>
      </c>
      <c r="AW2" s="17">
        <f>+'I-DADOS GERAIS'!$C173</f>
        <v>22310.1</v>
      </c>
      <c r="AX2" s="17">
        <f>+'I-DADOS GERAIS'!$C174</f>
        <v>0</v>
      </c>
      <c r="AY2" s="17">
        <f>+'I-DADOS GERAIS'!$C175</f>
        <v>0</v>
      </c>
      <c r="AZ2" s="17" t="str">
        <f>+'I-DADOS GERAIS'!$C176</f>
        <v>2205-Lar Residencial</v>
      </c>
      <c r="BA2" s="17">
        <f>+'I-DADOS GERAIS'!$C177</f>
        <v>18</v>
      </c>
      <c r="BB2" s="17">
        <f>+'I-DADOS GERAIS'!$C178</f>
        <v>1194.32</v>
      </c>
      <c r="BC2" s="17">
        <f>+'I-DADOS GERAIS'!$C179</f>
        <v>260</v>
      </c>
      <c r="BD2" s="17">
        <f>+'I-DADOS GERAIS'!$C180</f>
        <v>26177.76</v>
      </c>
      <c r="BE2" s="17">
        <f>+'I-DADOS GERAIS'!$C181</f>
        <v>0</v>
      </c>
      <c r="BF2" s="17">
        <f>+'I-DADOS GERAIS'!$C182</f>
        <v>0</v>
      </c>
      <c r="BG2" s="17" t="str">
        <f>+'I-DADOS GERAIS'!$C183</f>
        <v>2205-Lar Residencial</v>
      </c>
      <c r="BH2" s="17">
        <f>+'I-DADOS GERAIS'!$C184</f>
        <v>8</v>
      </c>
      <c r="BI2" s="17">
        <f>+'I-DADOS GERAIS'!$C185</f>
        <v>1194.32</v>
      </c>
      <c r="BJ2" s="17">
        <f>+'I-DADOS GERAIS'!$C186</f>
        <v>260</v>
      </c>
      <c r="BK2" s="17">
        <f>+'I-DADOS GERAIS'!$C187</f>
        <v>11634.56</v>
      </c>
      <c r="BL2" s="17">
        <f>+'I-DADOS GERAIS'!$C188</f>
        <v>0</v>
      </c>
      <c r="BM2" s="17">
        <f>+'I-DADOS GERAIS'!$C189</f>
        <v>0</v>
      </c>
      <c r="BN2" s="17" t="str">
        <f>+'I-DADOS GERAIS'!$C190</f>
        <v>2106-Residência</v>
      </c>
      <c r="BO2" s="17">
        <f>+'I-DADOS GERAIS'!$C191</f>
        <v>6</v>
      </c>
      <c r="BP2" s="17">
        <f>+'I-DADOS GERAIS'!$C192</f>
        <v>753.79</v>
      </c>
      <c r="BQ2" s="17">
        <f>+'I-DADOS GERAIS'!$C193</f>
        <v>220</v>
      </c>
      <c r="BR2" s="17">
        <f>+'I-DADOS GERAIS'!$C194</f>
        <v>5842.74</v>
      </c>
      <c r="BS2" s="17">
        <f>+'I-DADOS GERAIS'!$C195</f>
        <v>0</v>
      </c>
      <c r="BT2" s="17">
        <f>+'I-DADOS GERAIS'!$C196</f>
        <v>0</v>
      </c>
      <c r="BU2" s="17">
        <f>+'I-DADOS GERAIS'!$C197</f>
        <v>0</v>
      </c>
      <c r="BV2" s="17">
        <f>+'I-DADOS GERAIS'!$C198</f>
        <v>0</v>
      </c>
      <c r="BW2" s="17">
        <f>+'I-DADOS GERAIS'!$C199</f>
        <v>0</v>
      </c>
      <c r="BX2" s="17">
        <f>+'I-DADOS GERAIS'!$C200</f>
        <v>0</v>
      </c>
      <c r="BY2" s="17">
        <f>+'I-DADOS GERAIS'!$C201</f>
        <v>0</v>
      </c>
      <c r="BZ2" s="17">
        <f>+'I-DADOS GERAIS'!$C202</f>
        <v>0</v>
      </c>
      <c r="CA2" s="17">
        <f>+'I-DADOS GERAIS'!$C203</f>
        <v>0</v>
      </c>
      <c r="CB2" s="17">
        <f>+'I-DADOS GERAIS'!$C204</f>
        <v>0</v>
      </c>
      <c r="CC2" s="17">
        <f>+'I-DADOS GERAIS'!$C205</f>
        <v>0</v>
      </c>
      <c r="CD2" s="17">
        <f>+'I-DADOS GERAIS'!$C206</f>
        <v>0</v>
      </c>
      <c r="CE2" s="17">
        <f>+'I-DADOS GERAIS'!$C207</f>
        <v>0</v>
      </c>
      <c r="CF2" s="17">
        <f>+'I-DADOS GERAIS'!$C208</f>
        <v>0</v>
      </c>
      <c r="CG2" s="17">
        <f>+'I-DADOS GERAIS'!$C209</f>
        <v>0</v>
      </c>
      <c r="CH2" s="17">
        <f>+'I-DADOS GERAIS'!$C210</f>
        <v>0</v>
      </c>
      <c r="CI2" s="17">
        <f>+'I-DADOS GERAIS'!$C211</f>
        <v>0</v>
      </c>
      <c r="CJ2" s="17">
        <f>+'I-DADOS GERAIS'!$C212</f>
        <v>0</v>
      </c>
      <c r="CK2" s="17">
        <f>+'I-DADOS GERAIS'!$C213</f>
        <v>0</v>
      </c>
      <c r="CL2" s="17">
        <f>+'I-DADOS GERAIS'!$C214</f>
        <v>0</v>
      </c>
      <c r="CM2" s="17">
        <f>+'I-DADOS GERAIS'!$C215</f>
        <v>0</v>
      </c>
      <c r="CN2" s="17">
        <f>+'I-DADOS GERAIS'!$C216</f>
        <v>0</v>
      </c>
      <c r="CO2" s="17">
        <f>+'I-DADOS GERAIS'!$C217</f>
        <v>0</v>
      </c>
      <c r="CP2" s="17">
        <f>+'I-DADOS GERAIS'!$C218</f>
        <v>0</v>
      </c>
      <c r="CQ2" s="17">
        <f>+'I-DADOS GERAIS'!$C219</f>
        <v>0</v>
      </c>
      <c r="CR2" s="17">
        <f>+'I-DADOS GERAIS'!$C220</f>
        <v>0</v>
      </c>
      <c r="CS2" s="17">
        <f>+'I-DADOS GERAIS'!$C221</f>
        <v>0</v>
      </c>
      <c r="CT2" s="17">
        <f>+'I-DADOS GERAIS'!$C222</f>
        <v>0</v>
      </c>
      <c r="CU2" s="17">
        <f>+'I-DADOS GERAIS'!$C223</f>
        <v>0</v>
      </c>
      <c r="CV2" s="17">
        <f>+'I-DADOS GERAIS'!$C224</f>
        <v>0</v>
      </c>
      <c r="CW2" s="17">
        <f>+'I-DADOS GERAIS'!$C225</f>
        <v>0</v>
      </c>
      <c r="CX2" s="17">
        <f>+'I-DADOS GERAIS'!$C226</f>
        <v>0</v>
      </c>
      <c r="CY2" s="17">
        <f>+'I-DADOS GERAIS'!$C227</f>
        <v>0</v>
      </c>
      <c r="CZ2" s="17">
        <f>+'I-DADOS GERAIS'!$C228</f>
        <v>0</v>
      </c>
      <c r="DA2" s="17">
        <f>+'I-DADOS GERAIS'!$C229</f>
        <v>0</v>
      </c>
      <c r="DB2" s="17">
        <f>+'I-DADOS GERAIS'!$C230</f>
        <v>0</v>
      </c>
      <c r="DC2" s="17">
        <f>+'I-DADOS GERAIS'!$C231</f>
        <v>0</v>
      </c>
      <c r="DD2" s="17">
        <f>+'I-DADOS GERAIS'!$C232</f>
        <v>0</v>
      </c>
      <c r="DE2" s="17">
        <f>+'I-DADOS GERAIS'!$C233</f>
        <v>0</v>
      </c>
      <c r="DF2" s="17">
        <f>+'I-DADOS GERAIS'!$C234</f>
        <v>0</v>
      </c>
      <c r="DG2" s="17">
        <f>+'I-DADOS GERAIS'!$C235</f>
        <v>0</v>
      </c>
      <c r="DH2" s="17">
        <f>+'I-DADOS GERAIS'!$C236</f>
        <v>0</v>
      </c>
      <c r="DI2" s="17">
        <f>+'I-DADOS GERAIS'!$C237</f>
        <v>0</v>
      </c>
      <c r="DJ2" s="17">
        <f>+'I-DADOS GERAIS'!$C238</f>
        <v>0</v>
      </c>
      <c r="DK2" s="17">
        <f>+'I-DADOS GERAIS'!$C239</f>
        <v>0</v>
      </c>
      <c r="DL2" s="17">
        <f>+'I-DADOS GERAIS'!$C240</f>
        <v>0</v>
      </c>
      <c r="DM2" s="17">
        <f>+'I-DADOS GERAIS'!$C241</f>
        <v>0</v>
      </c>
      <c r="DN2" s="17">
        <f>+'I-DADOS GERAIS'!$C242</f>
        <v>0</v>
      </c>
      <c r="DO2" s="17">
        <f>+'I-DADOS GERAIS'!$C243</f>
        <v>0</v>
      </c>
      <c r="DP2" s="17">
        <f>+'I-DADOS GERAIS'!$C244</f>
        <v>0</v>
      </c>
      <c r="DQ2" s="17">
        <f>+'I-DADOS GERAIS'!$C245</f>
        <v>0</v>
      </c>
      <c r="DR2" s="17" t="str">
        <f>+'I-DADOS GERAIS'!$C246</f>
        <v>Hipoterapia</v>
      </c>
      <c r="DS2" s="17">
        <f>+'I-DADOS GERAIS'!$C247</f>
        <v>50</v>
      </c>
      <c r="DT2" s="17">
        <f>+'I-DADOS GERAIS'!$C248</f>
        <v>48</v>
      </c>
      <c r="DU2" s="17">
        <f>+'I-DADOS GERAIS'!$C249</f>
        <v>0</v>
      </c>
      <c r="DV2" s="17">
        <f>+'I-DADOS GERAIS'!$C250</f>
        <v>2400</v>
      </c>
      <c r="DW2" s="17">
        <f>+'I-DADOS GERAIS'!$C251</f>
        <v>0</v>
      </c>
      <c r="DX2" s="17">
        <f>+'I-DADOS GERAIS'!$C252</f>
        <v>0</v>
      </c>
      <c r="DY2" s="17" t="str">
        <f>+'I-DADOS GERAIS'!$C253</f>
        <v>Hidroterapia</v>
      </c>
      <c r="DZ2" s="17">
        <f>+'I-DADOS GERAIS'!$C254</f>
        <v>40</v>
      </c>
      <c r="EA2" s="17">
        <f>+'I-DADOS GERAIS'!$C255</f>
        <v>0</v>
      </c>
      <c r="EB2" s="17">
        <f>+'I-DADOS GERAIS'!$C256</f>
        <v>0</v>
      </c>
      <c r="EC2" s="17">
        <f>+'I-DADOS GERAIS'!$C257</f>
        <v>0</v>
      </c>
      <c r="ED2" s="17">
        <f>+'I-DADOS GERAIS'!$C258</f>
        <v>0</v>
      </c>
      <c r="EE2" s="17">
        <f>+'I-DADOS GERAIS'!$C259</f>
        <v>0</v>
      </c>
      <c r="EF2" s="17" t="str">
        <f>+'I-DADOS GERAIS'!$C260</f>
        <v>CRIO</v>
      </c>
      <c r="EG2" s="17">
        <f>+'I-DADOS GERAIS'!$C261</f>
        <v>20</v>
      </c>
      <c r="EH2" s="17">
        <f>+'I-DADOS GERAIS'!$C262</f>
        <v>0</v>
      </c>
      <c r="EI2" s="17">
        <f>+'I-DADOS GERAIS'!$C263</f>
        <v>0</v>
      </c>
      <c r="EJ2" s="17">
        <f>+'I-DADOS GERAIS'!$C264</f>
        <v>0</v>
      </c>
      <c r="EK2" s="17">
        <f>+'I-DADOS GERAIS'!$C265</f>
        <v>0</v>
      </c>
      <c r="EL2" s="17">
        <f>+'I-DADOS GERAIS'!$C266</f>
        <v>0</v>
      </c>
      <c r="EM2" s="17" t="str">
        <f>+'I-DADOS GERAIS'!$C267</f>
        <v>Ludoapta</v>
      </c>
      <c r="EN2" s="17">
        <f>+'I-DADOS GERAIS'!$C268</f>
        <v>20</v>
      </c>
      <c r="EO2" s="17">
        <f>+'I-DADOS GERAIS'!$C269</f>
        <v>0</v>
      </c>
      <c r="EP2" s="17">
        <f>+'I-DADOS GERAIS'!$C270</f>
        <v>0</v>
      </c>
      <c r="EQ2" s="17">
        <f>+'I-DADOS GERAIS'!$C271</f>
        <v>0</v>
      </c>
      <c r="ER2" s="17">
        <f>+'I-DADOS GERAIS'!$C272</f>
        <v>0</v>
      </c>
      <c r="ES2" s="17">
        <f>+'I-DADOS GERAIS'!$C273</f>
        <v>0</v>
      </c>
      <c r="ET2" s="17">
        <f>+'I-DADOS GERAIS'!$C274</f>
        <v>0</v>
      </c>
      <c r="EU2" s="17">
        <f>+'I-DADOS GERAIS'!$C275</f>
        <v>0</v>
      </c>
      <c r="EV2" s="17">
        <f>+'I-DADOS GERAIS'!$C276</f>
        <v>0</v>
      </c>
      <c r="EW2" s="17">
        <f>+'I-DADOS GERAIS'!$C277</f>
        <v>0</v>
      </c>
      <c r="EX2" s="17">
        <f>+'I-DADOS GERAIS'!$C278</f>
        <v>0</v>
      </c>
      <c r="EY2" s="17">
        <f>+'I-DADOS GERAIS'!$C279</f>
        <v>0</v>
      </c>
      <c r="EZ2" s="17">
        <f>+'I-DADOS GERAIS'!$C280</f>
        <v>0</v>
      </c>
      <c r="FA2" s="17">
        <f>+'I-DADOS GERAIS'!$C281</f>
        <v>0</v>
      </c>
      <c r="FB2" s="17">
        <f>+'I-DADOS GERAIS'!$C282</f>
        <v>0</v>
      </c>
      <c r="FC2" s="17">
        <f>+'I-DADOS GERAIS'!$C283</f>
        <v>0</v>
      </c>
      <c r="FD2" s="17">
        <f>+'I-DADOS GERAIS'!$C284</f>
        <v>0</v>
      </c>
      <c r="FE2" s="17">
        <f>+'I-DADOS GERAIS'!$C285</f>
        <v>0</v>
      </c>
      <c r="FF2" s="17">
        <f>+'I-DADOS GERAIS'!$C286</f>
        <v>0</v>
      </c>
      <c r="FG2" s="17">
        <f>+'I-DADOS GERAIS'!$C287</f>
        <v>0</v>
      </c>
      <c r="FH2" s="17">
        <f>+'I-DADOS GERAIS'!$C288</f>
        <v>115299530</v>
      </c>
      <c r="FI2" s="17">
        <f>+'I-DADOS GERAIS'!$C289</f>
        <v>132591693</v>
      </c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iss308439</dc:creator>
  <cp:keywords/>
  <dc:description/>
  <cp:lastModifiedBy>Oasis</cp:lastModifiedBy>
  <cp:lastPrinted>2022-11-15T16:26:37Z</cp:lastPrinted>
  <dcterms:created xsi:type="dcterms:W3CDTF">2012-09-24T15:31:00Z</dcterms:created>
  <dcterms:modified xsi:type="dcterms:W3CDTF">2022-12-28T12:00:58Z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